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BOQ" sheetId="1" r:id="rId1"/>
  </sheets>
  <definedNames/>
  <calcPr fullCalcOnLoad="1"/>
</workbook>
</file>

<file path=xl/sharedStrings.xml><?xml version="1.0" encoding="utf-8"?>
<sst xmlns="http://schemas.openxmlformats.org/spreadsheetml/2006/main" count="389" uniqueCount="214">
  <si>
    <t>N</t>
  </si>
  <si>
    <t>დასახელება</t>
  </si>
  <si>
    <t>განზომ.</t>
  </si>
  <si>
    <t>რაოდენობა</t>
  </si>
  <si>
    <t>ერთ. ფასი</t>
  </si>
  <si>
    <t>მთლ. ღირებ.</t>
  </si>
  <si>
    <t>გ/მ</t>
  </si>
  <si>
    <t>შპონგადაკრული МДФ-ის საპირეების ღირებულება და მონტაჟი (კარის ღიობებზე)</t>
  </si>
  <si>
    <t>კარების  ფიქსატორების ღირებულება-მონტაჟი "დორსტოპები"</t>
  </si>
  <si>
    <t>ცალი</t>
  </si>
  <si>
    <t>კომპლ</t>
  </si>
  <si>
    <t>გარე მონტაჟის შვეიცარის ღურებულება და მოწყობა კარებებზე (კარის ავტომატურად ჩამკეტი მექანიზმი) "დორმა",  "გეზე" ან შესაბამისი ხარისხის მწარმოებელი ფირმის ნაწარმი</t>
  </si>
  <si>
    <t>წყლის ფილტრის ღირებულება დამონტაჟი (Ø-20მმ)</t>
  </si>
  <si>
    <t>სულ</t>
  </si>
  <si>
    <t>კანალიზაციის დ-50 მილიმატრიანი პლასმასის მილგაყვანილობის მოწყობა</t>
  </si>
  <si>
    <t>კომპლექტი</t>
  </si>
  <si>
    <t>კაც/დღე</t>
  </si>
  <si>
    <t>დაცვა-უსაფრთხოების ქსელები</t>
  </si>
  <si>
    <t>სიგნალიზაციის  4 წვერა</t>
  </si>
  <si>
    <t>სიგნალიზაციის  8 წვერა</t>
  </si>
  <si>
    <t>სიგნალიზაციის  12 წვერა</t>
  </si>
  <si>
    <t>წერტილების რაოდენობა</t>
  </si>
  <si>
    <t>წერტილი</t>
  </si>
  <si>
    <t>ჯამი</t>
  </si>
  <si>
    <t>კომპიუტერული ქსელები</t>
  </si>
  <si>
    <t>სოკეტი</t>
  </si>
  <si>
    <t>დამხმარე მასალები</t>
  </si>
  <si>
    <t>სამონტაჟო სამუშაოების ღირებულება</t>
  </si>
  <si>
    <t>სატრანსპორტო ხარჯები</t>
  </si>
  <si>
    <t>გაუთვალისწინებელი სამუშაოები(დამკვეთის რეზერვი)</t>
  </si>
  <si>
    <t>საკეტებზე  გულანების  შეცვლა  (დასრულებული ობიექტის ჩაბარებისას)</t>
  </si>
  <si>
    <t>დამხმარე  მუშის  დღიური  ხელფასი</t>
  </si>
  <si>
    <t>ფართის  დასუფთავება  ჩაბარების  წინ (ობიექტის ფართობის მიხედვით)</t>
  </si>
  <si>
    <t>Ф=20 უკუსარქველის ღირებულება მონტაჟი</t>
  </si>
  <si>
    <t>წყალგაყვანილობის და გათბობის სისტემების 2 ატმოსფერომდე  წნევის ქვეშ გამოცდა</t>
  </si>
  <si>
    <t>წერტ.</t>
  </si>
  <si>
    <t>კვ.მ</t>
  </si>
  <si>
    <t>კონტეინერის იჯარა</t>
  </si>
  <si>
    <t>თვე</t>
  </si>
  <si>
    <t>დროებითი საინჟინრო ქსელების მოწყობა (წყალი, დენი, კანალიზაცია)</t>
  </si>
  <si>
    <t>არსებული გამხმარი ხეების მოჭრა დახერხვა და დასაწყობება დამკვეთის მიერ მითითებულ  ადგილზე ( იჭრება ხეები დენდროლოგიური პროექტის თანახმად)</t>
  </si>
  <si>
    <t>საპროექტო შენობის ძირითადი ღერძების დაკვალვა, რეპერებთან მიბმით  (GPS-ის გამოყენებით)</t>
  </si>
  <si>
    <t>საძირკველი</t>
  </si>
  <si>
    <t>III კატეგორიის გრუნტის დამუშავება ლენტური საძირკველისათვის მცირეჩამჩიანი ექსკავატორით (გრუნტეს გვერდზე მიყრით)</t>
  </si>
  <si>
    <t>კუბ.მ</t>
  </si>
  <si>
    <t>III კატეგორიის გრუნტის დამუშავება ხელით წერტილოვანი საძირკვლებისათვის და ტრაქტორის მუშაობის შემდეგ ლენტურის საძირკველის ძირის მოსწორებისათვის  (გრუნტეს გვერდზე მიყრით)</t>
  </si>
  <si>
    <t>ქვიშა-ხრეშის ბალიშის მოწყობა საძირკვლების ქვეშ</t>
  </si>
  <si>
    <t xml:space="preserve">ლენტური საძირკველის მოწყობა ბეტონით B25 </t>
  </si>
  <si>
    <t>დროებითი  სათავსოს  კონტეინერის მონტაჟი/დემონტაჟი</t>
  </si>
  <si>
    <t>ამწეს მომსახურება (კონტეინერის მონტაჟი/დემონტაჟხე)</t>
  </si>
  <si>
    <t>სატვირთოს მომსახურება კონტეინერის ტრანსპორტირებაზე</t>
  </si>
  <si>
    <t>პომპის მომსახურება</t>
  </si>
  <si>
    <t>წერტილოვანი საძირკველი N1</t>
  </si>
  <si>
    <t>გრძ/მ</t>
  </si>
  <si>
    <t>წერტილოვანი საძირკველი N2</t>
  </si>
  <si>
    <t>ფოლადის ჩასატანებელი და საკონტაქტო  დეტალების დამზადება და მონტაჟი</t>
  </si>
  <si>
    <t>ტონა</t>
  </si>
  <si>
    <r>
      <rPr>
        <b/>
        <sz val="10"/>
        <color indexed="8"/>
        <rFont val="Calibri"/>
        <family val="2"/>
      </rPr>
      <t xml:space="preserve">მისამართი: </t>
    </r>
    <r>
      <rPr>
        <sz val="10"/>
        <color indexed="8"/>
        <rFont val="Calibri"/>
        <family val="2"/>
      </rPr>
      <t>ქ. თბილისი,  გაგრის ქუჩა N2</t>
    </r>
  </si>
  <si>
    <t>სამშენებლო ტერიტორიაზე არსებული დასაწყობებული ინვენტარის გადატანა  დასაწყობება,  ამავე ნაკვეთის სხვა თავისუფალ ტერიტორიაზე (დამკვეთთან შეთანხმებით)</t>
  </si>
  <si>
    <t>დროებითი შემოღობვის მოწყობა (ხემასალის და  0,5მმ სისქის მოთუთოებული თუნუქის პროფნასტილის გამოყენებით)</t>
  </si>
  <si>
    <r>
      <t>მ</t>
    </r>
    <r>
      <rPr>
        <vertAlign val="superscript"/>
        <sz val="10"/>
        <color indexed="8"/>
        <rFont val="Calibri"/>
        <family val="2"/>
      </rPr>
      <t>2</t>
    </r>
  </si>
  <si>
    <r>
      <t>მ</t>
    </r>
    <r>
      <rPr>
        <vertAlign val="superscript"/>
        <sz val="10"/>
        <rFont val="Calibri"/>
        <family val="2"/>
      </rPr>
      <t>2</t>
    </r>
  </si>
  <si>
    <r>
      <rPr>
        <u val="single"/>
        <sz val="10"/>
        <rFont val="Calibri"/>
        <family val="2"/>
      </rPr>
      <t>ვიდეო კაბელი</t>
    </r>
    <r>
      <rPr>
        <sz val="10"/>
        <rFont val="Calibri"/>
        <family val="2"/>
      </rPr>
      <t xml:space="preserve">  </t>
    </r>
    <r>
      <rPr>
        <b/>
        <u val="single"/>
        <sz val="10"/>
        <rFont val="Calibri"/>
        <family val="2"/>
      </rPr>
      <t>FTP cat 5</t>
    </r>
    <r>
      <rPr>
        <u val="single"/>
        <sz val="10"/>
        <rFont val="Calibri"/>
        <family val="2"/>
      </rPr>
      <t xml:space="preserve"> </t>
    </r>
  </si>
  <si>
    <r>
      <t>კაბელი</t>
    </r>
    <r>
      <rPr>
        <b/>
        <sz val="10"/>
        <rFont val="Calibri"/>
        <family val="2"/>
      </rPr>
      <t xml:space="preserve"> cat 5e</t>
    </r>
  </si>
  <si>
    <r>
      <t>Patch Panel 24 (</t>
    </r>
    <r>
      <rPr>
        <b/>
        <sz val="10"/>
        <rFont val="Calibri"/>
        <family val="2"/>
      </rPr>
      <t>cat 5e)</t>
    </r>
  </si>
  <si>
    <t>მოსამზადებელი სამუშაოები</t>
  </si>
  <si>
    <t>ხის კონსტრუქციების მოწყობა პროექტის მიხედვით, ხემასალის გარდა სხვა ყველა საჭირო სამონტაჟო მასალების ღირებულების ჩათვლით  (იატაკი, სვეტები, კედლები და სახურავის შემადგენელი კონსტრუქციები)</t>
  </si>
  <si>
    <t>იატაკის ხის ჩარჩოს დათბუნება 100მმ სისქის უფოლგო ქვაბამბით  (ხის კოჭებს შორის უნდა ჩაეწყოს ქვაბამბის ფილები და იატაკის შეფიცვრამდე  დაეფაროს ორთქლსაიზოლაციო მემბრანა)</t>
  </si>
  <si>
    <t>გარე კედლების ხის ჩარჩოს დათბუნება 100მმ სისქის უფოლგო ქვაბამბით  (ხის დგარებს შორის უნდა ჩაეწყოს ქვაბამბის ფილები,   შეფიცვრამდე კედლები   ორივე მხრიდან უნდა დაიფაროს ორთქლსაიზოლაციო მემბრანით)</t>
  </si>
  <si>
    <t>გადახურვის ხის ჩარჩოს  დათბუნება ორმაგი 100მმ სისქის უფოლგო მინაბამბით  (გადახურვის ხის კოჭებს შორის უნდა ჩაეფინოს ორთქლსაიზოლაციო მემბრანა და შემდგომ  ჩაეწყოს    ორი ფენა 100მმ სისქის მინაბამბა, მათ შორის ერთი ფენა ფოლგიანი)</t>
  </si>
  <si>
    <t>სახურავი</t>
  </si>
  <si>
    <t>სახურავის დაფარვა ნაცრისფერი  მეტალოკრამიტით 0,5მმ</t>
  </si>
  <si>
    <t>პარაპეტის და სახურავის ნაშვერი შუბლების დაფარვა  ნაცრისფერი  თუნუქით</t>
  </si>
  <si>
    <t>სილიკონი sista 310მლ. (გამჭვირვალე)</t>
  </si>
  <si>
    <t>საწვიმარი ღარების და  მილების მოწყობა (საჭირო მუხლების, ძაბრების, სამაგრების და სხვა მონტაჟისათვის საჭირო მასალებით)</t>
  </si>
  <si>
    <t>შიდა კედლები და ტიხრები</t>
  </si>
  <si>
    <t xml:space="preserve"> შიდა ტიხრებისათვის   ხის ჩარჩოს აწყობა  კოჭებით 120*60მმ  120*40მმ, ჩარჩოში მინაბამბის  ჩალაგებით  (კნაუფის რულონური მინერალური ბამბა  2*50*1200*7500;  18 კვ.მ)</t>
  </si>
  <si>
    <t>სანკვანძის კედლების მოპირკეთება  ნესტგამძლე თაბაშირმუყაოს ფილებით მზა ხის კარკასზე (სანკვანძებში)</t>
  </si>
  <si>
    <t>იატაკები</t>
  </si>
  <si>
    <t>სანკვანძების იატაკზე პოლიეთილენის ფენილის მოწყობა (პერიმეტრზე აკეცვით)</t>
  </si>
  <si>
    <t>სანკვანძებში ქვიშა-ცემენტის მოჭიმვა სისქით 60მმ</t>
  </si>
  <si>
    <t>10მმ სისქის  ნესტგამძლე OSB-ს   ფილებით იატაკის დაფარვა (ლამინატით მოსაპირკეთებელი ფართების ქვეშ)</t>
  </si>
  <si>
    <t>ლამინირებული იატაკის მოწყობა  სისქით 12მმ (მასალის ღირებულების გარეშე)</t>
  </si>
  <si>
    <t>ლამინატი Varioclic Pre. PLUS Milano 1203,5*132.8*12მმ  / AC4 / 32</t>
  </si>
  <si>
    <t>პლინტუსი მდფ 8სმ Milano</t>
  </si>
  <si>
    <t>ქვეშსაგები იატაკის, კაპრონი 5მმ (Zebra)</t>
  </si>
  <si>
    <t>ჭერები</t>
  </si>
  <si>
    <t>შეკიდული ჭერების მოწყობა თაბაშირმუყაოს ფილებით</t>
  </si>
  <si>
    <t>კარ-ფანჯარა</t>
  </si>
  <si>
    <r>
      <t xml:space="preserve">МДФ-ის კარის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ბლოკების ღირებულება და მონტაჟი, (ყრუ) საკეტების გარეშე,  შპონგადაკრული წიფელის ფაქტურით (0.8*2.2მ)</t>
    </r>
  </si>
  <si>
    <t>მეტალის კარის ბლოკის ღირებულება და მონტაჟი (100*220 ), შეღებვა ემალის საღებავით (საკეტების გარეშე)</t>
  </si>
  <si>
    <t>კარის ბლოკების  ფურნიტურის და საკეტების ღირებულება და მონტაჟი (კალეს წარმოების ან შესაბამისი ხარისხის სხვა მწარმოებლის ნაწარმი) (მდფ-ის კარებებისთვის)</t>
  </si>
  <si>
    <t>მეტალის კარებისათვის საკეტის მოწყობა "კალე-257" ტიპის ან შესაბამისი ხარისხის სხვა ფირმის წარმოების</t>
  </si>
  <si>
    <t xml:space="preserve">ფანჯრის შიდა მეტალოპლასმასის  რაფების მოწყობა </t>
  </si>
  <si>
    <t>ფასადი</t>
  </si>
  <si>
    <t>შიდა კედლებისა და ტიხრების მოპირკეთება ე. წ. ევროვაგონკით   (ბრუსის იმიტაცია AB 16*150მმ; ამნგარის ფიჭვი)</t>
  </si>
  <si>
    <t>ფასადის  კედლებისა მოპირკეთება ე. წ. ევროვაგონკით   (ბრუსის იმიტაცია AB 16*150მმ; ამნგარის ფიჭვი)</t>
  </si>
  <si>
    <t>ჭერების მაღალხარისხოვანი შეღებვა "კაპაროლის"  წყალ-ემულსიური  საღებავით,  ფერი თეთრი (ფითხით, დამუშავება, დაზუმფარება და ღებვა მინიმუმ 2-ჯერ)</t>
  </si>
  <si>
    <t>ხით მოპირკეთებული შიდა   კედლების დაფარვა ხის უფერო ლაქით 2-ჯერ  (დაზუმფარების გათვალისწინებით)</t>
  </si>
  <si>
    <t>ხით მოპირკეთებული ფასადის  კედლების დაფარვა ხის უფერო ლაქით 2-ჯერ  (დაზუმფარების გათვალისწინებით)</t>
  </si>
  <si>
    <t>სხვა დასხვა სამონტაჟო სამუშაოების წარმოებისას დაზიანებული ჭერების  გადაღებვა წყალ-ემულსიური  საღებავით,  ფერი თეთრი.</t>
  </si>
  <si>
    <t>შენობის ირგვლივ  ცოკოლის კედლების ამოშენება დეკორატიული თეთრი აგურით (215*150*65მმ)  (საძირკველიდან საპროექტო +0,20 ნიშნულამდე)</t>
  </si>
  <si>
    <t>გარე კიბე, პანდუსი და სარინელი</t>
  </si>
  <si>
    <t>დ-40მმ მილებით  მოაჯირის დამზადება  და მონტაჟი  (შეღებვით)</t>
  </si>
  <si>
    <t>ბეტონის სარინელის ქვეშ ქვიშა-ხრეშის ბალიშის მოწყობა საძირკვლების ქვეშ</t>
  </si>
  <si>
    <t>არმატურა A240 - Ø8  (კ-1,05)</t>
  </si>
  <si>
    <t>რ/ბეტონის  სარინელის მოწყობა  ბეტონით B25 (არმატურის ღირებულების გარეშე)</t>
  </si>
  <si>
    <t>პანდუსის, კიბის საფეხურებისა და კიბის ბაქანის მოწყობა ბეტონით B25 (პანდუსისა და საფეხურის ზედაპირებზე ხაზოვანი ფაქტურის მიცემით, ბეტონის გამყარებამდე) (არმატურის ღირებულების გარეშე)</t>
  </si>
  <si>
    <t>იატაკებზე  ალუმინის  გადამყვანების მოწყობა</t>
  </si>
  <si>
    <t>ფერადი თუნუქით 0,5მმ საცრემლეების მოწყობა,  ფანჯრის ძირებზე  და შენობის პერიმეტრზე გამოწეული ცოკოლის თავზე (დეკორატიული თეთრი აგურის წყობის თავზე)</t>
  </si>
  <si>
    <t>საინჟინრო ნაწილი</t>
  </si>
  <si>
    <t>გათბობა</t>
  </si>
  <si>
    <t xml:space="preserve">კედელის  ქვაბის საკვამური, მუხლით </t>
  </si>
  <si>
    <t>რადიატორის ვენტილი კუთხის  1/2*16</t>
  </si>
  <si>
    <t xml:space="preserve"> L1500-H600 პანელური რადიატორის ღირებულება და მონტაჟი (საკიდით და ჰაერგამშვებით)</t>
  </si>
  <si>
    <t xml:space="preserve"> L900-H600 პანელური რადიატორის ღირებულება და მონტაჟი (საკიდით და ჰაერგამშვებით)</t>
  </si>
  <si>
    <t xml:space="preserve"> L500-H800  საშრობის ღირებულება და მონტაჟი </t>
  </si>
  <si>
    <t xml:space="preserve">რადიატორის უკუსარქველი კუთხის  1/2*16 </t>
  </si>
  <si>
    <t>ვენტილების, უკუსარქველების, სარქველების, ჰაერგამშვების  მონტაჟი გათბობის ქსელში:</t>
  </si>
  <si>
    <t>ბურთულოვანი ონკანი დ-32</t>
  </si>
  <si>
    <t>ბურთულოვანი ონკანი დ-25</t>
  </si>
  <si>
    <t>ბურთულოვანი ონკანი დ-20</t>
  </si>
  <si>
    <t>უკუსარქველი დ-32</t>
  </si>
  <si>
    <t>უკუსარქველი დ-25</t>
  </si>
  <si>
    <t>ავტომატური ჰაერგამშვები</t>
  </si>
  <si>
    <t>ფეთქებადი სარქველი 3/4 6bar</t>
  </si>
  <si>
    <t xml:space="preserve">Ф=32 მმ  მინაბოჭკოვანი  მილების ღირებულება და მონტაჟი ყველა საჭირო ფიტინგების ჩათვლით </t>
  </si>
  <si>
    <t xml:space="preserve">Ф=25 მმ  მინაბოჭკოვანი  მილების ღირებულება და მონტაჟი ყველა საჭირო ფიტინგების ჩათვლით </t>
  </si>
  <si>
    <t xml:space="preserve">Ф=20 მმ  მინაბოჭკოვანი  მილების ღირებულება და მონტაჟი ყველა საჭირო ფიტინგების ჩათვლით </t>
  </si>
  <si>
    <t>გათბობის მილების თბოიზოლაცია კაუჩუკის 6მმ დ-34 საიზოლაციო  გუპკა-შლანგებით</t>
  </si>
  <si>
    <t>გათბობის მილების თბოიზოლაცია კაუჩუკის 6მმ დ-28 საიზოლაციო  გუპკა-შლანგებით</t>
  </si>
  <si>
    <t>გათბობის მილების თბოიზოლაცია კაუჩუკის 6მმ დ-22 საიზოლაციო  გუპკა-შლანგით</t>
  </si>
  <si>
    <t>მილგაყვანილობის სამონტაჟო აქსესუარები (მილების ღირებულების 40%)</t>
  </si>
  <si>
    <t xml:space="preserve">16მმ მეტალოპლასმასის  მილის ღირებულება და მონტაჟი,  იზოლაციით </t>
  </si>
  <si>
    <t>13 წევრიანი კოლექტორის კარადის ღირებულება და მონტაჟი</t>
  </si>
  <si>
    <t>13 წევრიანი კოლექტორის კომპლექტის ღირებულება და მონტაჟი   (კოლექტორების მონტაჟისათვის საჭირო სხვა მასალების გათვალისწინებით)</t>
  </si>
  <si>
    <t>ცივი და ცხელი წყალმომარაგება</t>
  </si>
  <si>
    <t>სანკვანძში შშმ პირთა   ხელში ჩასავლები აქსესუარების  მონტაჟი (ხელფასი):</t>
  </si>
  <si>
    <t>უნიტაზის ღირებულება-მონტაჟი, ჩამრეცხი ავზით და სიფონით</t>
  </si>
  <si>
    <t>შშმ პირთა უნიტაზის ღირებულება-მონტაჟი, ჩამრეცხი ავზით და სიფონით</t>
  </si>
  <si>
    <t>ხელსაბანის ღირებულება-მონტაჟი, სიფონით</t>
  </si>
  <si>
    <t>შშმ პირთა პირსაბანის  ღირებულება-მონტაჟი, სიფონით</t>
  </si>
  <si>
    <t>სამზარეულოს სარეცხელას ღირებულება-მონტაჟი (სიფონით)</t>
  </si>
  <si>
    <t>შემრევების მონტაჟი</t>
  </si>
  <si>
    <t>ხელში ჩასავლები აქსესუარი სიგრძით 450მმ</t>
  </si>
  <si>
    <t>ხელში ჩასავლები აქსესუარი სიგრძით 1100მმ</t>
  </si>
  <si>
    <t>ხელში ჩასავლები აქსესუარი სიგრძით 900მმ</t>
  </si>
  <si>
    <t>ხელსაბანის შემრევი</t>
  </si>
  <si>
    <t>შშმ პირთა ხელსაბანის შემრევი</t>
  </si>
  <si>
    <t>სამზარეულოს შემრევი</t>
  </si>
  <si>
    <t>Ф=15 მმ, ბრონირებული საშუალო წნევის მილაკების ღირებულება და მონტაჟი (იტალიური წარმოების მეტალის გოფრით)</t>
  </si>
  <si>
    <t xml:space="preserve">Ф=25 მმ   წყლის  მილების ღირებულება და მონტაჟი ყველა საჭირო ფიტინგების ჩათვლით </t>
  </si>
  <si>
    <t>დამხმარე მასალები, მილების ღირებულების 30%</t>
  </si>
  <si>
    <t>წყალგაყვანილობის მილების თბოიზოლაცია კაუჩუკის 6მმ დ-28 საიზოლაციო  გუპკა-შლანგებით</t>
  </si>
  <si>
    <t>წყალგაყვანილობის მილების თბოიზოლაცია კაუჩუკის 6მმ დ-22 საიზოლაციო  გუპკა-შლანგით</t>
  </si>
  <si>
    <t xml:space="preserve">კანალიზაციის დ -100 მილიმატრიანი პლასმასის მილგაყვანილობის მოწყობა  </t>
  </si>
  <si>
    <t>გადამყვანი  დ-50*დ100მმ</t>
  </si>
  <si>
    <t>მუხლი   დ-50*900</t>
  </si>
  <si>
    <t>მუხლი   დ-100*900</t>
  </si>
  <si>
    <t>სამკაპი დ-100მმ</t>
  </si>
  <si>
    <t>სამაგრი დ-50მმ</t>
  </si>
  <si>
    <t>სამაგრი დ-100მმ</t>
  </si>
  <si>
    <t>კანალიზაციის მილების  თბოიზოლაცია ფოლგიანი მინაბამბით (სისქის50მმ)</t>
  </si>
  <si>
    <t>გამწოვი ვენტილატორების მონტაჟი</t>
  </si>
  <si>
    <t>შიდა ელექტრო სამონტაჟო სამუშაოები</t>
  </si>
  <si>
    <t>არსებული ხეების ფორმირება (გამხმარი ტოტების მოჭრა, გასხვლა)</t>
  </si>
  <si>
    <t>ადგილების მომზადება ხეების დასარგავად  50%-იანი ნოყიერი მიწის ნაზავის დამატებით ორმოებში (ორმოს ზომა 1,0*1,0*1,0მ)</t>
  </si>
  <si>
    <t>ნერგების დარგვა</t>
  </si>
  <si>
    <t>მსხვილფოთლოვანი ნეკერჩხალი  ანუ ლეკა</t>
  </si>
  <si>
    <t>ჩვეულებრივი იფანი</t>
  </si>
  <si>
    <t>ცრუ აკაცია, რობინია</t>
  </si>
  <si>
    <t>კავკასიური ცაცხვი</t>
  </si>
  <si>
    <t>გამწვანება</t>
  </si>
  <si>
    <t>სხვადასხვა სამუშაოები</t>
  </si>
  <si>
    <t>სუსტი დენები</t>
  </si>
  <si>
    <t>გაზის არსებულ ქსელზე დაერთების ხარჯები (აბონირების ჩათვლით)</t>
  </si>
  <si>
    <r>
      <t>3*1,5 მმ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 სპილენძის  ძალოვანი კაბელის  ღირებულება-მონტაჟი  (ევროპული, NYM)</t>
    </r>
  </si>
  <si>
    <r>
      <t>3*2,5 მმ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სპილენძის  ძალოვანი კაბელის  ღირებულება-მონტაჟი  (ევროპული, NYM)</t>
    </r>
  </si>
  <si>
    <t>ავტომატური ამომრთველი 1 პოლუსა 16 ამპ.  ("შნაიდერი", "ლეგრანდი")</t>
  </si>
  <si>
    <t>სანათების მონტაჟი (ხელფასი)</t>
  </si>
  <si>
    <t>კონდენცირება-ვენტილაცია</t>
  </si>
  <si>
    <t>წებო     (მდფ-ის პლინტუსებისათვის) 310მლ</t>
  </si>
  <si>
    <t>საკაბელე არხები 110X50მმ</t>
  </si>
  <si>
    <t>სხვა დამხმარე მასალები</t>
  </si>
  <si>
    <t>საშტეფცელო როზეტი გარე მონტაჟის ერთი დამამიწებელი კონტაქტით</t>
  </si>
  <si>
    <t>10ა   ერთკლავიშა ჩამრთველის  ღირებულება-მონტაჟი (გარემონტაჟის)</t>
  </si>
  <si>
    <t>10ა   ორკლავიშა ჩამრთველის  ღირებულება-მონტაჟი (გარემონტაჟის)</t>
  </si>
  <si>
    <t xml:space="preserve">სანათი დიოდური   600*600 </t>
  </si>
  <si>
    <t>სანათი დიოდური   მრგვალი</t>
  </si>
  <si>
    <t xml:space="preserve">ელ. ფარი გარე მონტაჟის, მეტალის.  800×500×250 </t>
  </si>
  <si>
    <t>ავტომატური ამომრთველი 3 პოლუსა 63 ამპ.  ("შნაიდერი", "ლეგრანდი")</t>
  </si>
  <si>
    <t xml:space="preserve">ფაზების გამანაწილებელი  63ა </t>
  </si>
  <si>
    <t>ელ. კარადაში სამონტაჟო პერფორირებული საკაბელო არხი 100×60×2000 მმ</t>
  </si>
  <si>
    <t>ელ. კარადაში სამონტაჟო პერფორირებული საკაბელო არხი 60×60×2000 მმ</t>
  </si>
  <si>
    <t>5*10მმ2 სპილენძის  ძალოვანი კაბელის  ღირებულება-მონტაჟი  (ევროპული, H05VV-F)</t>
  </si>
  <si>
    <t>სხვა დამხმარე მასალები მონტჯისათვის</t>
  </si>
  <si>
    <t>გოფრირებული პლასტმასის მილის ღირებულება</t>
  </si>
  <si>
    <t>გოფრირებული მილი (მავთულით)</t>
  </si>
  <si>
    <t>ს.ს. პროკრედიტ ბანკი</t>
  </si>
  <si>
    <t>სამშენებლო–სარემონტო სამუშაოების ჩამონათვალი</t>
  </si>
  <si>
    <t>გაფასების  თარიღი :</t>
  </si>
  <si>
    <r>
      <rPr>
        <b/>
        <sz val="10"/>
        <color indexed="8"/>
        <rFont val="Calibri"/>
        <family val="2"/>
      </rPr>
      <t xml:space="preserve">ობიექტი: </t>
    </r>
    <r>
      <rPr>
        <sz val="10"/>
        <color indexed="8"/>
        <rFont val="Calibri"/>
        <family val="2"/>
      </rPr>
      <t xml:space="preserve"> ს.ს. "პროკრედიტ ბანკი"- ს  სასაწყობე (საარქივო) ფართი </t>
    </r>
  </si>
  <si>
    <t>რეისი</t>
  </si>
  <si>
    <t>სამშენებლო ნარჩენების დატვირთვა და გატანა ნაგავსაყრელზე</t>
  </si>
  <si>
    <r>
      <t xml:space="preserve">"A+" კლასის(ან უფრო მაღალი)  კედლის კონდიციონერი, შიდა-გარე ბლოკით N12 , ღირებულება და მონტაჟი-სტანდარტული  </t>
    </r>
    <r>
      <rPr>
        <b/>
        <sz val="10"/>
        <rFont val="Calibri"/>
        <family val="2"/>
      </rPr>
      <t>ეერ&gt;=3.2</t>
    </r>
    <r>
      <rPr>
        <sz val="10"/>
        <rFont val="Calibri"/>
        <family val="2"/>
      </rPr>
      <t xml:space="preserve"> ევროპული ან ევროპისათვის წარმოებული</t>
    </r>
  </si>
  <si>
    <t>ხემასალის გაჟღენთვა ანტისეპტიკური და ცეცხლსაწინააღმდეგო ხსნარებით   (საპროექტო მონაცემებით  მითითებული მოცულობის (25,16 კუბი ) მასალების და  15მმ სისქის ევროვაგონკის  მასალების გარე ზედაპირების ჯამური ფართია 1990,10 კვადრატი)  (ხის მასალებზე აღნიშნული ღონისძიება  გატარებული  უნდა იყოს  სამშენებლო ობიეტზე შემოტანამდე)</t>
  </si>
  <si>
    <r>
      <t xml:space="preserve">ფანჯრის მინაპაკეტების ბრონირება </t>
    </r>
    <r>
      <rPr>
        <b/>
        <sz val="10"/>
        <rFont val="Calibri"/>
        <family val="2"/>
      </rPr>
      <t xml:space="preserve"> 200 მკრ.</t>
    </r>
    <r>
      <rPr>
        <sz val="10"/>
        <rFont val="Calibri"/>
        <family val="2"/>
      </rPr>
      <t xml:space="preserve"> ფირით</t>
    </r>
  </si>
  <si>
    <r>
      <t xml:space="preserve">კედელზე დასაკიდი ქვაბის  ღირებულება და მონტაჟი  24KW,  ბოილერის მართვის ჩაშენებული ავტომატიკით, გამწოვით. ქვაბის სამონტაჟო კომპლექტით  (ეფექტურობის მაჩვენებლით  </t>
    </r>
    <r>
      <rPr>
        <sz val="10"/>
        <color indexed="8"/>
        <rFont val="Calibri"/>
        <family val="2"/>
      </rPr>
      <t>≥</t>
    </r>
    <r>
      <rPr>
        <sz val="10"/>
        <color indexed="8"/>
        <rFont val="Calibri"/>
        <family val="2"/>
      </rPr>
      <t xml:space="preserve"> 92%)</t>
    </r>
  </si>
  <si>
    <r>
      <rPr>
        <b/>
        <sz val="10"/>
        <color indexed="8"/>
        <rFont val="Calibri"/>
        <family val="2"/>
      </rPr>
      <t xml:space="preserve">განმარტება:  </t>
    </r>
    <r>
      <rPr>
        <sz val="10"/>
        <color indexed="8"/>
        <rFont val="Calibri"/>
        <family val="2"/>
      </rPr>
      <t xml:space="preserve">  მითითებულ სამუშაოების ერთეულის ფასში ასახული უნდა იყოს  ყველა შესაძლო დანახარჯები, საქართველოს კანონმდებლობით გათვალისწინებული ყველა გადასახადი,   დღგ-ს  ჩათვლით.  დაუშვებელია  გაუთვალისწინებელი ხარჯების დანარიცხის პროცენტული მაჩვენებელის ცვლილება </t>
    </r>
  </si>
  <si>
    <t>თეთრი მეტალოპლასმასის ორფრთიანი ფანჯრის მონტაჟი (შემინული მინაპაკეტით  4/12/4მმ; პროფილის სიგანით 60მმ)</t>
  </si>
  <si>
    <t>თეთრი მეტალოპლასმასის ორფრთიანი ფანჯრის მონტაჟი ფრამუგით   (შემინული მინაპაკეტით  4/12/4მმ; პროფილის სიგანით 60მმ)</t>
  </si>
  <si>
    <t>შენობის  ხის მზიდი ჩარჩო (დათბუნებით).     დახერხილი  ხემასალა უნდა იყოს მშრალი და მასალის ტენიანობა არ უნდა აღემატებოდეს 18-20%-ს</t>
  </si>
  <si>
    <t>**</t>
  </si>
  <si>
    <t>შენიშვნა: ბანკი იტოვებს უფლებას, საჭიროების შემთხვევაში ხარჯთაღრიცხვაში შეცვალოს ან ამოიღოს ყვითლად მონიშნული პუნქტები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</si>
</sst>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.00\ &quot;₾&quot;_-;\-* #,##0.00\ &quot;₾&quot;_-;_-* &quot;-&quot;??\ &quot;₾&quot;_-;_-@_-"/>
    <numFmt numFmtId="170" formatCode="#,##0\ &quot;Lari&quot;;\-#,##0\ &quot;Lari&quot;"/>
    <numFmt numFmtId="171" formatCode="#,##0\ &quot;Lari&quot;;[Red]\-#,##0\ &quot;Lari&quot;"/>
    <numFmt numFmtId="172" formatCode="#,##0.00\ &quot;Lari&quot;;\-#,##0.00\ &quot;Lari&quot;"/>
    <numFmt numFmtId="173" formatCode="#,##0.00\ &quot;Lari&quot;;[Red]\-#,##0.00\ &quot;Lari&quot;"/>
    <numFmt numFmtId="174" formatCode="_-* #,##0\ &quot;Lari&quot;_-;\-* #,##0\ &quot;Lari&quot;_-;_-* &quot;-&quot;\ &quot;Lari&quot;_-;_-@_-"/>
    <numFmt numFmtId="175" formatCode="_-* #,##0\ _L_a_r_i_-;\-* #,##0\ _L_a_r_i_-;_-* &quot;-&quot;\ _L_a_r_i_-;_-@_-"/>
    <numFmt numFmtId="176" formatCode="_-* #,##0.00\ &quot;Lari&quot;_-;\-* #,##0.00\ &quot;Lari&quot;_-;_-* &quot;-&quot;??\ &quot;Lari&quot;_-;_-@_-"/>
    <numFmt numFmtId="177" formatCode="_-* #,##0.00\ _L_a_r_i_-;\-* #,##0.00\ _L_a_r_i_-;_-* &quot;-&quot;??\ _L_a_r_i_-;_-@_-"/>
    <numFmt numFmtId="178" formatCode="#,##0\ &quot;ლ.&quot;;\-#,##0\ &quot;ლ.&quot;"/>
    <numFmt numFmtId="179" formatCode="#,##0\ &quot;ლ.&quot;;[Red]\-#,##0\ &quot;ლ.&quot;"/>
    <numFmt numFmtId="180" formatCode="#,##0.00\ &quot;ლ.&quot;;\-#,##0.00\ &quot;ლ.&quot;"/>
    <numFmt numFmtId="181" formatCode="#,##0.00\ &quot;ლ.&quot;;[Red]\-#,##0.00\ &quot;ლ.&quot;"/>
    <numFmt numFmtId="182" formatCode="_-* #,##0\ &quot;ლ.&quot;_-;\-* #,##0\ &quot;ლ.&quot;_-;_-* &quot;-&quot;\ &quot;ლ.&quot;_-;_-@_-"/>
    <numFmt numFmtId="183" formatCode="_-* #,##0\ _ლ_._-;\-* #,##0\ _ლ_._-;_-* &quot;-&quot;\ _ლ_._-;_-@_-"/>
    <numFmt numFmtId="184" formatCode="_-* #,##0.00\ &quot;ლ.&quot;_-;\-* #,##0.00\ &quot;ლ.&quot;_-;_-* &quot;-&quot;??\ &quot;ლ.&quot;_-;_-@_-"/>
    <numFmt numFmtId="185" formatCode="_-* #,##0.00\ _ლ_._-;\-* #,##0.00\ _ლ_._-;_-* &quot;-&quot;??\ _ლ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0_р_._-;\-* #,##0.00_р_._-;_-* &quot;-&quot;??_р_._-;_-@_-"/>
    <numFmt numFmtId="195" formatCode="#,##0.0"/>
    <numFmt numFmtId="196" formatCode="0.0"/>
    <numFmt numFmtId="197" formatCode="[$-437]dddd\,\ d\ mmmm\,\ yyyy\ &quot;წელი&quot;"/>
    <numFmt numFmtId="198" formatCode="0.000"/>
    <numFmt numFmtId="199" formatCode="0.0000"/>
    <numFmt numFmtId="200" formatCode="_-* #,##0.00\ _₾_-;\-* #,##0.00\ _₾_-;_-* &quot;-&quot;??\ _₾_-;_-@_-"/>
    <numFmt numFmtId="201" formatCode="_(* #,##0.000_);_(* \(#,##0.0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47" fillId="0" borderId="10" xfId="42" applyNumberFormat="1" applyFont="1" applyBorder="1" applyAlignment="1">
      <alignment horizontal="center" vertical="center" wrapText="1"/>
    </xf>
    <xf numFmtId="193" fontId="47" fillId="0" borderId="10" xfId="42" applyFont="1" applyBorder="1" applyAlignment="1">
      <alignment horizontal="center" vertical="center" wrapText="1"/>
    </xf>
    <xf numFmtId="49" fontId="47" fillId="0" borderId="10" xfId="42" applyNumberFormat="1" applyFont="1" applyBorder="1" applyAlignment="1">
      <alignment horizontal="left" vertical="center" wrapText="1"/>
    </xf>
    <xf numFmtId="201" fontId="47" fillId="0" borderId="10" xfId="42" applyNumberFormat="1" applyFont="1" applyBorder="1" applyAlignment="1">
      <alignment horizontal="center" vertical="center" wrapText="1"/>
    </xf>
    <xf numFmtId="193" fontId="47" fillId="0" borderId="0" xfId="42" applyFont="1" applyAlignment="1">
      <alignment horizontal="center" vertical="center" wrapText="1"/>
    </xf>
    <xf numFmtId="49" fontId="48" fillId="32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93" fontId="8" fillId="0" borderId="10" xfId="42" applyFont="1" applyFill="1" applyBorder="1" applyAlignment="1">
      <alignment horizontal="right" vertical="center"/>
    </xf>
    <xf numFmtId="0" fontId="8" fillId="0" borderId="10" xfId="63" applyFont="1" applyFill="1" applyBorder="1" applyAlignment="1">
      <alignment horizontal="left" vertical="center" wrapText="1"/>
      <protection/>
    </xf>
    <xf numFmtId="193" fontId="8" fillId="0" borderId="10" xfId="42" applyFont="1" applyFill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57" applyNumberFormat="1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0" xfId="61" applyFont="1" applyFill="1" applyBorder="1" applyAlignment="1">
      <alignment vertical="center" wrapText="1"/>
      <protection/>
    </xf>
    <xf numFmtId="193" fontId="8" fillId="33" borderId="10" xfId="42" applyFont="1" applyFill="1" applyBorder="1" applyAlignment="1">
      <alignment horizontal="right" vertical="center"/>
    </xf>
    <xf numFmtId="193" fontId="8" fillId="32" borderId="10" xfId="42" applyFont="1" applyFill="1" applyBorder="1" applyAlignment="1">
      <alignment horizontal="right" vertical="center"/>
    </xf>
    <xf numFmtId="0" fontId="8" fillId="0" borderId="10" xfId="6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8" fillId="0" borderId="10" xfId="63" applyFont="1" applyFill="1" applyBorder="1" applyAlignment="1">
      <alignment horizontal="center" vertical="center" wrapText="1"/>
      <protection/>
    </xf>
    <xf numFmtId="193" fontId="5" fillId="0" borderId="10" xfId="42" applyFont="1" applyFill="1" applyBorder="1" applyAlignment="1">
      <alignment horizontal="right"/>
    </xf>
    <xf numFmtId="0" fontId="8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93" fontId="8" fillId="33" borderId="10" xfId="42" applyFont="1" applyFill="1" applyBorder="1" applyAlignment="1">
      <alignment horizontal="center" vertical="center"/>
    </xf>
    <xf numFmtId="193" fontId="8" fillId="0" borderId="10" xfId="42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93" fontId="8" fillId="33" borderId="10" xfId="42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193" fontId="8" fillId="0" borderId="10" xfId="42" applyFont="1" applyFill="1" applyBorder="1" applyAlignment="1">
      <alignment horizontal="right" vertical="center" wrapText="1"/>
    </xf>
    <xf numFmtId="0" fontId="8" fillId="0" borderId="10" xfId="60" applyFont="1" applyFill="1" applyBorder="1" applyAlignment="1">
      <alignment vertical="center" wrapText="1"/>
      <protection/>
    </xf>
    <xf numFmtId="193" fontId="8" fillId="33" borderId="10" xfId="42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93" fontId="48" fillId="32" borderId="10" xfId="42" applyFont="1" applyFill="1" applyBorder="1" applyAlignment="1">
      <alignment horizontal="center" vertical="center" wrapText="1"/>
    </xf>
    <xf numFmtId="193" fontId="8" fillId="32" borderId="10" xfId="42" applyFont="1" applyFill="1" applyBorder="1" applyAlignment="1">
      <alignment horizontal="center" vertical="center"/>
    </xf>
    <xf numFmtId="49" fontId="47" fillId="0" borderId="10" xfId="42" applyNumberFormat="1" applyFont="1" applyFill="1" applyBorder="1" applyAlignment="1">
      <alignment horizontal="left" vertical="center" wrapText="1"/>
    </xf>
    <xf numFmtId="0" fontId="8" fillId="32" borderId="10" xfId="57" applyNumberFormat="1" applyFont="1" applyFill="1" applyBorder="1" applyAlignment="1">
      <alignment horizontal="center" vertical="center" wrapText="1"/>
      <protection/>
    </xf>
    <xf numFmtId="0" fontId="7" fillId="32" borderId="10" xfId="57" applyNumberFormat="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/>
    </xf>
    <xf numFmtId="193" fontId="5" fillId="32" borderId="10" xfId="42" applyFont="1" applyFill="1" applyBorder="1" applyAlignment="1">
      <alignment horizontal="right"/>
    </xf>
    <xf numFmtId="49" fontId="47" fillId="0" borderId="10" xfId="42" applyNumberFormat="1" applyFont="1" applyFill="1" applyBorder="1" applyAlignment="1">
      <alignment horizontal="center" vertical="center" wrapText="1"/>
    </xf>
    <xf numFmtId="193" fontId="47" fillId="0" borderId="10" xfId="4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47" fillId="32" borderId="10" xfId="42" applyNumberFormat="1" applyFont="1" applyFill="1" applyBorder="1" applyAlignment="1">
      <alignment horizontal="center" vertical="center" wrapText="1"/>
    </xf>
    <xf numFmtId="193" fontId="47" fillId="32" borderId="10" xfId="42" applyFont="1" applyFill="1" applyBorder="1" applyAlignment="1">
      <alignment horizontal="center" vertical="center" wrapText="1"/>
    </xf>
    <xf numFmtId="49" fontId="48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3" fontId="5" fillId="0" borderId="10" xfId="42" applyFont="1" applyFill="1" applyBorder="1" applyAlignment="1">
      <alignment horizontal="right" vertical="center"/>
    </xf>
    <xf numFmtId="193" fontId="5" fillId="0" borderId="10" xfId="42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193" fontId="8" fillId="0" borderId="10" xfId="42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93" fontId="8" fillId="0" borderId="10" xfId="42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60" applyFont="1" applyFill="1" applyBorder="1" applyAlignment="1">
      <alignment horizontal="center" vertical="center"/>
      <protection/>
    </xf>
    <xf numFmtId="0" fontId="8" fillId="32" borderId="10" xfId="60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193" fontId="7" fillId="32" borderId="10" xfId="42" applyFont="1" applyFill="1" applyBorder="1" applyAlignment="1">
      <alignment vertical="center" wrapText="1"/>
    </xf>
    <xf numFmtId="193" fontId="7" fillId="32" borderId="10" xfId="42" applyFont="1" applyFill="1" applyBorder="1" applyAlignment="1">
      <alignment horizontal="center" vertical="center"/>
    </xf>
    <xf numFmtId="9" fontId="8" fillId="32" borderId="10" xfId="60" applyNumberFormat="1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9" fontId="50" fillId="32" borderId="10" xfId="0" applyNumberFormat="1" applyFont="1" applyFill="1" applyBorder="1" applyAlignment="1">
      <alignment horizontal="center" vertical="center"/>
    </xf>
    <xf numFmtId="193" fontId="50" fillId="32" borderId="10" xfId="42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9" fontId="47" fillId="34" borderId="10" xfId="42" applyNumberFormat="1" applyFont="1" applyFill="1" applyBorder="1" applyAlignment="1">
      <alignment horizontal="left" vertical="center" wrapText="1"/>
    </xf>
    <xf numFmtId="49" fontId="47" fillId="34" borderId="10" xfId="42" applyNumberFormat="1" applyFont="1" applyFill="1" applyBorder="1" applyAlignment="1">
      <alignment horizontal="center" vertical="center" wrapText="1"/>
    </xf>
    <xf numFmtId="193" fontId="47" fillId="34" borderId="10" xfId="42" applyFont="1" applyFill="1" applyBorder="1" applyAlignment="1">
      <alignment horizontal="center" vertical="center" wrapText="1"/>
    </xf>
    <xf numFmtId="193" fontId="8" fillId="34" borderId="10" xfId="42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193" fontId="5" fillId="34" borderId="10" xfId="42" applyFont="1" applyFill="1" applyBorder="1" applyAlignment="1">
      <alignment horizontal="right" vertical="center"/>
    </xf>
    <xf numFmtId="193" fontId="5" fillId="34" borderId="10" xfId="42" applyFont="1" applyFill="1" applyBorder="1" applyAlignment="1">
      <alignment horizontal="left" vertical="center"/>
    </xf>
    <xf numFmtId="0" fontId="8" fillId="34" borderId="10" xfId="62" applyFont="1" applyFill="1" applyBorder="1" applyAlignment="1">
      <alignment vertical="center" wrapText="1"/>
      <protection/>
    </xf>
    <xf numFmtId="49" fontId="7" fillId="34" borderId="10" xfId="42" applyNumberFormat="1" applyFont="1" applyFill="1" applyBorder="1" applyAlignment="1">
      <alignment horizontal="center" vertical="center" wrapText="1"/>
    </xf>
    <xf numFmtId="49" fontId="8" fillId="34" borderId="10" xfId="42" applyNumberFormat="1" applyFont="1" applyFill="1" applyBorder="1" applyAlignment="1">
      <alignment horizontal="center" vertical="center" wrapText="1"/>
    </xf>
    <xf numFmtId="193" fontId="8" fillId="34" borderId="10" xfId="42" applyFont="1" applyFill="1" applyBorder="1" applyAlignment="1">
      <alignment horizontal="center" vertical="center" wrapText="1"/>
    </xf>
    <xf numFmtId="49" fontId="8" fillId="34" borderId="10" xfId="42" applyNumberFormat="1" applyFont="1" applyFill="1" applyBorder="1" applyAlignment="1">
      <alignment horizontal="left" vertical="center" wrapText="1"/>
    </xf>
    <xf numFmtId="0" fontId="8" fillId="34" borderId="10" xfId="62" applyFont="1" applyFill="1" applyBorder="1" applyAlignment="1">
      <alignment horizontal="center" vertical="center"/>
      <protection/>
    </xf>
    <xf numFmtId="193" fontId="8" fillId="34" borderId="10" xfId="42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3" xfId="60"/>
    <cellStyle name="Normal 3" xfId="61"/>
    <cellStyle name="Normal 4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7"/>
  <sheetViews>
    <sheetView tabSelected="1" zoomScale="120" zoomScaleNormal="120" zoomScalePageLayoutView="0" workbookViewId="0" topLeftCell="A196">
      <selection activeCell="J9" sqref="J9"/>
    </sheetView>
  </sheetViews>
  <sheetFormatPr defaultColWidth="9.140625" defaultRowHeight="15"/>
  <cols>
    <col min="1" max="1" width="5.28125" style="12" customWidth="1"/>
    <col min="2" max="2" width="65.140625" style="14" customWidth="1"/>
    <col min="3" max="3" width="9.7109375" style="63" customWidth="1"/>
    <col min="4" max="4" width="12.57421875" style="15" customWidth="1"/>
    <col min="5" max="5" width="10.00390625" style="16" customWidth="1"/>
    <col min="6" max="6" width="15.28125" style="2" customWidth="1"/>
    <col min="7" max="7" width="9.140625" style="135" customWidth="1"/>
    <col min="8" max="16384" width="9.140625" style="2" customWidth="1"/>
  </cols>
  <sheetData>
    <row r="1" spans="2:5" ht="12.75">
      <c r="B1" s="116" t="s">
        <v>198</v>
      </c>
      <c r="C1" s="116"/>
      <c r="D1" s="116"/>
      <c r="E1" s="116"/>
    </row>
    <row r="2" spans="1:6" ht="47.25" customHeight="1">
      <c r="A2" s="114" t="s">
        <v>208</v>
      </c>
      <c r="B2" s="115"/>
      <c r="C2" s="115"/>
      <c r="D2" s="115"/>
      <c r="E2" s="115"/>
      <c r="F2" s="115"/>
    </row>
    <row r="4" ht="12.75">
      <c r="B4" s="108" t="s">
        <v>199</v>
      </c>
    </row>
    <row r="5" spans="1:2" ht="15" customHeight="1">
      <c r="A5" s="109"/>
      <c r="B5" s="109"/>
    </row>
    <row r="6" spans="1:7" s="14" customFormat="1" ht="18" customHeight="1">
      <c r="A6" s="12"/>
      <c r="B6" s="114" t="s">
        <v>201</v>
      </c>
      <c r="C6" s="115"/>
      <c r="D6" s="115"/>
      <c r="E6" s="115"/>
      <c r="G6" s="12"/>
    </row>
    <row r="7" spans="1:7" s="14" customFormat="1" ht="14.25" customHeight="1">
      <c r="A7" s="12"/>
      <c r="B7" s="17" t="s">
        <v>57</v>
      </c>
      <c r="C7" s="63"/>
      <c r="D7" s="15"/>
      <c r="E7" s="16"/>
      <c r="G7" s="12"/>
    </row>
    <row r="8" spans="1:7" s="14" customFormat="1" ht="14.25" customHeight="1">
      <c r="A8" s="12"/>
      <c r="C8" s="111" t="s">
        <v>200</v>
      </c>
      <c r="D8" s="111"/>
      <c r="E8" s="112"/>
      <c r="F8" s="113"/>
      <c r="G8" s="12"/>
    </row>
    <row r="9" spans="1:6" s="1" customFormat="1" ht="15" customHeight="1">
      <c r="A9" s="18" t="s">
        <v>0</v>
      </c>
      <c r="B9" s="18" t="s">
        <v>1</v>
      </c>
      <c r="C9" s="18" t="s">
        <v>2</v>
      </c>
      <c r="D9" s="19" t="s">
        <v>3</v>
      </c>
      <c r="E9" s="20" t="s">
        <v>4</v>
      </c>
      <c r="F9" s="18" t="s">
        <v>5</v>
      </c>
    </row>
    <row r="10" spans="1:7" s="23" customFormat="1" ht="10.5" customHeight="1">
      <c r="A10" s="21">
        <v>1</v>
      </c>
      <c r="B10" s="21">
        <v>2</v>
      </c>
      <c r="C10" s="21">
        <v>3</v>
      </c>
      <c r="D10" s="22">
        <v>4</v>
      </c>
      <c r="E10" s="22">
        <v>5</v>
      </c>
      <c r="F10" s="21">
        <v>6</v>
      </c>
      <c r="G10" s="134"/>
    </row>
    <row r="11" spans="1:7" s="23" customFormat="1" ht="18.75" customHeight="1">
      <c r="A11" s="21">
        <v>1</v>
      </c>
      <c r="B11" s="24" t="s">
        <v>65</v>
      </c>
      <c r="C11" s="25"/>
      <c r="D11" s="26"/>
      <c r="E11" s="27"/>
      <c r="F11" s="28"/>
      <c r="G11" s="134"/>
    </row>
    <row r="12" spans="1:6" ht="43.5" customHeight="1">
      <c r="A12" s="21">
        <f>A11+1</f>
        <v>2</v>
      </c>
      <c r="B12" s="8" t="s">
        <v>58</v>
      </c>
      <c r="C12" s="6" t="s">
        <v>13</v>
      </c>
      <c r="D12" s="7">
        <v>1</v>
      </c>
      <c r="E12" s="29"/>
      <c r="F12" s="29">
        <f>D12*E12</f>
        <v>0</v>
      </c>
    </row>
    <row r="13" spans="1:6" ht="30.75" customHeight="1">
      <c r="A13" s="21">
        <f aca="true" t="shared" si="0" ref="A13:A74">A12+1</f>
        <v>3</v>
      </c>
      <c r="B13" s="8" t="s">
        <v>59</v>
      </c>
      <c r="C13" s="6" t="s">
        <v>36</v>
      </c>
      <c r="D13" s="7">
        <v>92.5</v>
      </c>
      <c r="E13" s="29"/>
      <c r="F13" s="29">
        <f aca="true" t="shared" si="1" ref="F13:F74">D13*E13</f>
        <v>0</v>
      </c>
    </row>
    <row r="14" spans="1:6" ht="16.5" customHeight="1">
      <c r="A14" s="21">
        <f t="shared" si="0"/>
        <v>4</v>
      </c>
      <c r="B14" s="30" t="s">
        <v>48</v>
      </c>
      <c r="C14" s="25" t="s">
        <v>13</v>
      </c>
      <c r="D14" s="31">
        <v>1</v>
      </c>
      <c r="E14" s="29"/>
      <c r="F14" s="29">
        <f t="shared" si="1"/>
        <v>0</v>
      </c>
    </row>
    <row r="15" spans="1:6" ht="15.75" customHeight="1">
      <c r="A15" s="21">
        <f t="shared" si="0"/>
        <v>5</v>
      </c>
      <c r="B15" s="32" t="s">
        <v>49</v>
      </c>
      <c r="C15" s="25" t="s">
        <v>13</v>
      </c>
      <c r="D15" s="31">
        <v>1</v>
      </c>
      <c r="E15" s="29"/>
      <c r="F15" s="29">
        <f t="shared" si="1"/>
        <v>0</v>
      </c>
    </row>
    <row r="16" spans="1:6" ht="19.5" customHeight="1">
      <c r="A16" s="21">
        <f t="shared" si="0"/>
        <v>6</v>
      </c>
      <c r="B16" s="33" t="s">
        <v>50</v>
      </c>
      <c r="C16" s="25" t="s">
        <v>13</v>
      </c>
      <c r="D16" s="31">
        <v>1</v>
      </c>
      <c r="E16" s="29"/>
      <c r="F16" s="29">
        <f t="shared" si="1"/>
        <v>0</v>
      </c>
    </row>
    <row r="17" spans="1:7" s="36" customFormat="1" ht="18" customHeight="1">
      <c r="A17" s="21">
        <f t="shared" si="0"/>
        <v>7</v>
      </c>
      <c r="B17" s="34" t="s">
        <v>37</v>
      </c>
      <c r="C17" s="35" t="s">
        <v>38</v>
      </c>
      <c r="D17" s="31">
        <v>2</v>
      </c>
      <c r="E17" s="29"/>
      <c r="F17" s="29">
        <f t="shared" si="1"/>
        <v>0</v>
      </c>
      <c r="G17" s="136"/>
    </row>
    <row r="18" spans="1:7" s="36" customFormat="1" ht="18" customHeight="1">
      <c r="A18" s="21">
        <f t="shared" si="0"/>
        <v>8</v>
      </c>
      <c r="B18" s="33" t="s">
        <v>39</v>
      </c>
      <c r="C18" s="25" t="s">
        <v>13</v>
      </c>
      <c r="D18" s="31">
        <v>1</v>
      </c>
      <c r="E18" s="29"/>
      <c r="F18" s="29">
        <f t="shared" si="1"/>
        <v>0</v>
      </c>
      <c r="G18" s="136"/>
    </row>
    <row r="19" spans="1:7" s="36" customFormat="1" ht="40.5" customHeight="1">
      <c r="A19" s="21">
        <f t="shared" si="0"/>
        <v>9</v>
      </c>
      <c r="B19" s="37" t="s">
        <v>40</v>
      </c>
      <c r="C19" s="6" t="s">
        <v>9</v>
      </c>
      <c r="D19" s="7">
        <v>5</v>
      </c>
      <c r="E19" s="29"/>
      <c r="F19" s="29">
        <f t="shared" si="1"/>
        <v>0</v>
      </c>
      <c r="G19" s="136"/>
    </row>
    <row r="20" spans="1:6" ht="30" customHeight="1">
      <c r="A20" s="21">
        <f t="shared" si="0"/>
        <v>10</v>
      </c>
      <c r="B20" s="32" t="s">
        <v>41</v>
      </c>
      <c r="C20" s="25" t="s">
        <v>35</v>
      </c>
      <c r="D20" s="31">
        <v>2</v>
      </c>
      <c r="E20" s="29"/>
      <c r="F20" s="29">
        <f t="shared" si="1"/>
        <v>0</v>
      </c>
    </row>
    <row r="21" spans="1:7" s="36" customFormat="1" ht="22.5" customHeight="1">
      <c r="A21" s="21">
        <f t="shared" si="0"/>
        <v>11</v>
      </c>
      <c r="B21" s="11" t="s">
        <v>42</v>
      </c>
      <c r="C21" s="21"/>
      <c r="D21" s="73"/>
      <c r="E21" s="39"/>
      <c r="F21" s="39"/>
      <c r="G21" s="136"/>
    </row>
    <row r="22" spans="1:7" s="36" customFormat="1" ht="29.25" customHeight="1">
      <c r="A22" s="21">
        <f t="shared" si="0"/>
        <v>12</v>
      </c>
      <c r="B22" s="8" t="s">
        <v>43</v>
      </c>
      <c r="C22" s="6" t="s">
        <v>44</v>
      </c>
      <c r="D22" s="7">
        <f>38*0.3</f>
        <v>11.4</v>
      </c>
      <c r="E22" s="38"/>
      <c r="F22" s="29">
        <f t="shared" si="1"/>
        <v>0</v>
      </c>
      <c r="G22" s="136"/>
    </row>
    <row r="23" spans="1:7" s="36" customFormat="1" ht="41.25" customHeight="1">
      <c r="A23" s="21">
        <f t="shared" si="0"/>
        <v>13</v>
      </c>
      <c r="B23" s="8" t="s">
        <v>45</v>
      </c>
      <c r="C23" s="6" t="s">
        <v>44</v>
      </c>
      <c r="D23" s="7">
        <v>7</v>
      </c>
      <c r="E23" s="29"/>
      <c r="F23" s="29">
        <f t="shared" si="1"/>
        <v>0</v>
      </c>
      <c r="G23" s="136"/>
    </row>
    <row r="24" spans="1:6" ht="17.25" customHeight="1">
      <c r="A24" s="21">
        <f t="shared" si="0"/>
        <v>14</v>
      </c>
      <c r="B24" s="8" t="s">
        <v>46</v>
      </c>
      <c r="C24" s="6" t="s">
        <v>44</v>
      </c>
      <c r="D24" s="7">
        <f>50*0.9*0.1+0.8*0.8*0.1*25</f>
        <v>6.1000000000000005</v>
      </c>
      <c r="E24" s="29"/>
      <c r="F24" s="29">
        <f t="shared" si="1"/>
        <v>0</v>
      </c>
    </row>
    <row r="25" spans="1:6" ht="16.5" customHeight="1">
      <c r="A25" s="21">
        <f t="shared" si="0"/>
        <v>15</v>
      </c>
      <c r="B25" s="8" t="s">
        <v>47</v>
      </c>
      <c r="C25" s="6" t="s">
        <v>44</v>
      </c>
      <c r="D25" s="7">
        <v>16</v>
      </c>
      <c r="E25" s="38"/>
      <c r="F25" s="29">
        <f t="shared" si="1"/>
        <v>0</v>
      </c>
    </row>
    <row r="26" spans="1:6" ht="17.25" customHeight="1">
      <c r="A26" s="21">
        <f t="shared" si="0"/>
        <v>16</v>
      </c>
      <c r="B26" s="8" t="s">
        <v>52</v>
      </c>
      <c r="C26" s="6" t="s">
        <v>44</v>
      </c>
      <c r="D26" s="7">
        <v>7.5</v>
      </c>
      <c r="E26" s="29"/>
      <c r="F26" s="29">
        <f t="shared" si="1"/>
        <v>0</v>
      </c>
    </row>
    <row r="27" spans="1:6" ht="17.25" customHeight="1">
      <c r="A27" s="21">
        <f t="shared" si="0"/>
        <v>17</v>
      </c>
      <c r="B27" s="8" t="s">
        <v>54</v>
      </c>
      <c r="C27" s="6" t="s">
        <v>44</v>
      </c>
      <c r="D27" s="7">
        <v>1.3</v>
      </c>
      <c r="E27" s="29"/>
      <c r="F27" s="29">
        <f t="shared" si="1"/>
        <v>0</v>
      </c>
    </row>
    <row r="28" spans="1:6" ht="16.5" customHeight="1">
      <c r="A28" s="21">
        <f t="shared" si="0"/>
        <v>18</v>
      </c>
      <c r="B28" s="8" t="s">
        <v>51</v>
      </c>
      <c r="C28" s="6" t="s">
        <v>44</v>
      </c>
      <c r="D28" s="7">
        <f>D26+D27+D25</f>
        <v>24.8</v>
      </c>
      <c r="E28" s="29"/>
      <c r="F28" s="29">
        <f t="shared" si="1"/>
        <v>0</v>
      </c>
    </row>
    <row r="29" spans="1:6" ht="27.75" customHeight="1">
      <c r="A29" s="21">
        <f t="shared" si="0"/>
        <v>19</v>
      </c>
      <c r="B29" s="8" t="s">
        <v>55</v>
      </c>
      <c r="C29" s="6" t="s">
        <v>56</v>
      </c>
      <c r="D29" s="9">
        <v>0.261</v>
      </c>
      <c r="E29" s="10"/>
      <c r="F29" s="29">
        <f t="shared" si="1"/>
        <v>0</v>
      </c>
    </row>
    <row r="30" spans="1:6" ht="41.25" customHeight="1">
      <c r="A30" s="21">
        <f t="shared" si="0"/>
        <v>20</v>
      </c>
      <c r="B30" s="11" t="s">
        <v>211</v>
      </c>
      <c r="C30" s="21"/>
      <c r="D30" s="39"/>
      <c r="E30" s="39"/>
      <c r="F30" s="39"/>
    </row>
    <row r="31" spans="1:6" ht="45" customHeight="1">
      <c r="A31" s="21">
        <f t="shared" si="0"/>
        <v>21</v>
      </c>
      <c r="B31" s="8" t="s">
        <v>66</v>
      </c>
      <c r="C31" s="6" t="s">
        <v>44</v>
      </c>
      <c r="D31" s="7">
        <f>10.3+8.96+5.9</f>
        <v>25.160000000000004</v>
      </c>
      <c r="E31" s="29"/>
      <c r="F31" s="29">
        <f t="shared" si="1"/>
        <v>0</v>
      </c>
    </row>
    <row r="32" spans="1:6" ht="66.75" customHeight="1">
      <c r="A32" s="21">
        <f t="shared" si="0"/>
        <v>22</v>
      </c>
      <c r="B32" s="8" t="s">
        <v>205</v>
      </c>
      <c r="C32" s="6" t="s">
        <v>44</v>
      </c>
      <c r="D32" s="29">
        <f>25.16+((44.56+38.1+39.81+35.88)*2+106.86*2-22.74/1.1-28.22/1.1)*1.12*0.015</f>
        <v>33.29275781818182</v>
      </c>
      <c r="E32" s="38"/>
      <c r="F32" s="29">
        <f t="shared" si="1"/>
        <v>0</v>
      </c>
    </row>
    <row r="33" spans="1:6" ht="46.5" customHeight="1">
      <c r="A33" s="21">
        <f t="shared" si="0"/>
        <v>23</v>
      </c>
      <c r="B33" s="8" t="s">
        <v>67</v>
      </c>
      <c r="C33" s="6" t="s">
        <v>36</v>
      </c>
      <c r="D33" s="7">
        <v>120</v>
      </c>
      <c r="E33" s="29"/>
      <c r="F33" s="29">
        <f t="shared" si="1"/>
        <v>0</v>
      </c>
    </row>
    <row r="34" spans="1:7" s="23" customFormat="1" ht="56.25" customHeight="1">
      <c r="A34" s="21">
        <f t="shared" si="0"/>
        <v>24</v>
      </c>
      <c r="B34" s="8" t="s">
        <v>68</v>
      </c>
      <c r="C34" s="6" t="s">
        <v>36</v>
      </c>
      <c r="D34" s="10">
        <f>44.56+38.1+39.81+35.88</f>
        <v>158.35</v>
      </c>
      <c r="E34" s="29"/>
      <c r="F34" s="29">
        <f t="shared" si="1"/>
        <v>0</v>
      </c>
      <c r="G34" s="134"/>
    </row>
    <row r="35" spans="1:6" ht="59.25" customHeight="1">
      <c r="A35" s="21">
        <f t="shared" si="0"/>
        <v>25</v>
      </c>
      <c r="B35" s="8" t="s">
        <v>69</v>
      </c>
      <c r="C35" s="6" t="s">
        <v>36</v>
      </c>
      <c r="D35" s="7">
        <f>D33</f>
        <v>120</v>
      </c>
      <c r="E35" s="38"/>
      <c r="F35" s="29">
        <f t="shared" si="1"/>
        <v>0</v>
      </c>
    </row>
    <row r="36" spans="1:6" ht="23.25" customHeight="1">
      <c r="A36" s="21">
        <f t="shared" si="0"/>
        <v>26</v>
      </c>
      <c r="B36" s="72" t="s">
        <v>70</v>
      </c>
      <c r="C36" s="21"/>
      <c r="D36" s="39"/>
      <c r="E36" s="39"/>
      <c r="F36" s="39"/>
    </row>
    <row r="37" spans="1:7" s="36" customFormat="1" ht="19.5" customHeight="1">
      <c r="A37" s="21">
        <f t="shared" si="0"/>
        <v>27</v>
      </c>
      <c r="B37" s="8" t="s">
        <v>71</v>
      </c>
      <c r="C37" s="6" t="s">
        <v>36</v>
      </c>
      <c r="D37" s="7">
        <v>140</v>
      </c>
      <c r="E37" s="29"/>
      <c r="F37" s="29">
        <f t="shared" si="1"/>
        <v>0</v>
      </c>
      <c r="G37" s="136"/>
    </row>
    <row r="38" spans="1:7" s="14" customFormat="1" ht="30.75" customHeight="1">
      <c r="A38" s="21">
        <f t="shared" si="0"/>
        <v>28</v>
      </c>
      <c r="B38" s="8" t="s">
        <v>72</v>
      </c>
      <c r="C38" s="6" t="s">
        <v>36</v>
      </c>
      <c r="D38" s="7">
        <f>2.2*2+1.5*2+13*2*0.3+0.4*4*0.3</f>
        <v>15.68</v>
      </c>
      <c r="E38" s="29"/>
      <c r="F38" s="29">
        <f t="shared" si="1"/>
        <v>0</v>
      </c>
      <c r="G38" s="12"/>
    </row>
    <row r="39" spans="1:7" s="14" customFormat="1" ht="19.5" customHeight="1">
      <c r="A39" s="21">
        <f t="shared" si="0"/>
        <v>29</v>
      </c>
      <c r="B39" s="8" t="s">
        <v>73</v>
      </c>
      <c r="C39" s="6" t="s">
        <v>9</v>
      </c>
      <c r="D39" s="7">
        <v>5</v>
      </c>
      <c r="E39" s="29"/>
      <c r="F39" s="29">
        <f t="shared" si="1"/>
        <v>0</v>
      </c>
      <c r="G39" s="12"/>
    </row>
    <row r="40" spans="1:6" ht="39.75" customHeight="1">
      <c r="A40" s="21">
        <f t="shared" si="0"/>
        <v>30</v>
      </c>
      <c r="B40" s="8" t="s">
        <v>74</v>
      </c>
      <c r="C40" s="6" t="s">
        <v>53</v>
      </c>
      <c r="D40" s="7">
        <v>20.2</v>
      </c>
      <c r="E40" s="38"/>
      <c r="F40" s="29">
        <f t="shared" si="1"/>
        <v>0</v>
      </c>
    </row>
    <row r="41" spans="1:6" ht="12.75">
      <c r="A41" s="21">
        <f t="shared" si="0"/>
        <v>31</v>
      </c>
      <c r="B41" s="11" t="s">
        <v>75</v>
      </c>
      <c r="C41" s="21"/>
      <c r="D41" s="39"/>
      <c r="E41" s="39"/>
      <c r="F41" s="39"/>
    </row>
    <row r="42" spans="1:6" ht="46.5" customHeight="1">
      <c r="A42" s="21">
        <f t="shared" si="0"/>
        <v>32</v>
      </c>
      <c r="B42" s="33" t="s">
        <v>76</v>
      </c>
      <c r="C42" s="25" t="s">
        <v>36</v>
      </c>
      <c r="D42" s="7">
        <f>37.56*3.2-0.9*2.1*6-0.95*2.1</f>
        <v>106.857</v>
      </c>
      <c r="E42" s="29"/>
      <c r="F42" s="29">
        <f t="shared" si="1"/>
        <v>0</v>
      </c>
    </row>
    <row r="43" spans="1:6" ht="31.5" customHeight="1">
      <c r="A43" s="21">
        <f t="shared" si="0"/>
        <v>33</v>
      </c>
      <c r="B43" s="74" t="s">
        <v>77</v>
      </c>
      <c r="C43" s="6" t="s">
        <v>36</v>
      </c>
      <c r="D43" s="7">
        <v>46.33</v>
      </c>
      <c r="E43" s="29"/>
      <c r="F43" s="29">
        <f t="shared" si="1"/>
        <v>0</v>
      </c>
    </row>
    <row r="44" spans="1:6" ht="32.25" customHeight="1">
      <c r="A44" s="21">
        <v>34</v>
      </c>
      <c r="B44" s="8" t="s">
        <v>95</v>
      </c>
      <c r="C44" s="6" t="s">
        <v>36</v>
      </c>
      <c r="D44" s="7">
        <f>(44.56+38.1+39.81+35.88)+106.86*2-22.74/1.1-28.22/1.1</f>
        <v>325.7427272727273</v>
      </c>
      <c r="E44" s="29"/>
      <c r="F44" s="29">
        <f t="shared" si="1"/>
        <v>0</v>
      </c>
    </row>
    <row r="45" spans="1:6" ht="30" customHeight="1">
      <c r="A45" s="21">
        <f t="shared" si="0"/>
        <v>35</v>
      </c>
      <c r="B45" s="8" t="s">
        <v>98</v>
      </c>
      <c r="C45" s="6" t="s">
        <v>36</v>
      </c>
      <c r="D45" s="7">
        <f>D44</f>
        <v>325.7427272727273</v>
      </c>
      <c r="E45" s="29"/>
      <c r="F45" s="29">
        <f t="shared" si="1"/>
        <v>0</v>
      </c>
    </row>
    <row r="46" spans="1:6" ht="16.5" customHeight="1">
      <c r="A46" s="21">
        <f t="shared" si="0"/>
        <v>36</v>
      </c>
      <c r="B46" s="11" t="s">
        <v>78</v>
      </c>
      <c r="C46" s="75"/>
      <c r="D46" s="39"/>
      <c r="E46" s="39"/>
      <c r="F46" s="39"/>
    </row>
    <row r="47" spans="1:6" ht="31.5" customHeight="1">
      <c r="A47" s="21">
        <f t="shared" si="0"/>
        <v>37</v>
      </c>
      <c r="B47" s="74" t="s">
        <v>79</v>
      </c>
      <c r="C47" s="6" t="s">
        <v>36</v>
      </c>
      <c r="D47" s="7">
        <f>4.18+3.18</f>
        <v>7.359999999999999</v>
      </c>
      <c r="E47" s="29"/>
      <c r="F47" s="29">
        <f t="shared" si="1"/>
        <v>0</v>
      </c>
    </row>
    <row r="48" spans="1:6" ht="16.5" customHeight="1">
      <c r="A48" s="21">
        <f t="shared" si="0"/>
        <v>38</v>
      </c>
      <c r="B48" s="74" t="s">
        <v>80</v>
      </c>
      <c r="C48" s="6" t="s">
        <v>36</v>
      </c>
      <c r="D48" s="7">
        <f>4.18+3.18</f>
        <v>7.359999999999999</v>
      </c>
      <c r="E48" s="29"/>
      <c r="F48" s="29">
        <f t="shared" si="1"/>
        <v>0</v>
      </c>
    </row>
    <row r="49" spans="1:6" ht="32.25" customHeight="1">
      <c r="A49" s="21">
        <v>39</v>
      </c>
      <c r="B49" s="8" t="s">
        <v>81</v>
      </c>
      <c r="C49" s="6" t="s">
        <v>36</v>
      </c>
      <c r="D49" s="7">
        <f>46.29+30.73+13.76+2.06+7.92+9.14</f>
        <v>109.9</v>
      </c>
      <c r="E49" s="29"/>
      <c r="F49" s="29">
        <f t="shared" si="1"/>
        <v>0</v>
      </c>
    </row>
    <row r="50" spans="1:6" ht="32.25" customHeight="1">
      <c r="A50" s="21">
        <f t="shared" si="0"/>
        <v>40</v>
      </c>
      <c r="B50" s="74" t="s">
        <v>82</v>
      </c>
      <c r="C50" s="6" t="s">
        <v>36</v>
      </c>
      <c r="D50" s="7">
        <f>D49</f>
        <v>109.9</v>
      </c>
      <c r="E50" s="29"/>
      <c r="F50" s="29">
        <f t="shared" si="1"/>
        <v>0</v>
      </c>
    </row>
    <row r="51" spans="1:6" ht="16.5" customHeight="1">
      <c r="A51" s="21">
        <f t="shared" si="0"/>
        <v>41</v>
      </c>
      <c r="B51" s="8" t="s">
        <v>83</v>
      </c>
      <c r="C51" s="6" t="s">
        <v>36</v>
      </c>
      <c r="D51" s="29">
        <f>D50*1.12</f>
        <v>123.08800000000002</v>
      </c>
      <c r="E51" s="29"/>
      <c r="F51" s="29">
        <f t="shared" si="1"/>
        <v>0</v>
      </c>
    </row>
    <row r="52" spans="1:6" ht="16.5" customHeight="1">
      <c r="A52" s="21">
        <f t="shared" si="0"/>
        <v>42</v>
      </c>
      <c r="B52" s="8" t="s">
        <v>84</v>
      </c>
      <c r="C52" s="6" t="s">
        <v>53</v>
      </c>
      <c r="D52" s="7">
        <v>98</v>
      </c>
      <c r="E52" s="29"/>
      <c r="F52" s="29">
        <f t="shared" si="1"/>
        <v>0</v>
      </c>
    </row>
    <row r="53" spans="1:6" ht="16.5" customHeight="1">
      <c r="A53" s="21">
        <f t="shared" si="0"/>
        <v>43</v>
      </c>
      <c r="B53" s="8" t="s">
        <v>85</v>
      </c>
      <c r="C53" s="6" t="s">
        <v>36</v>
      </c>
      <c r="D53" s="7">
        <f>D50*1.12</f>
        <v>123.08800000000002</v>
      </c>
      <c r="E53" s="29"/>
      <c r="F53" s="29">
        <f t="shared" si="1"/>
        <v>0</v>
      </c>
    </row>
    <row r="54" spans="1:6" ht="16.5" customHeight="1">
      <c r="A54" s="21">
        <f t="shared" si="0"/>
        <v>44</v>
      </c>
      <c r="B54" s="8" t="s">
        <v>181</v>
      </c>
      <c r="C54" s="6" t="s">
        <v>9</v>
      </c>
      <c r="D54" s="7">
        <v>15</v>
      </c>
      <c r="E54" s="29"/>
      <c r="F54" s="29">
        <f t="shared" si="1"/>
        <v>0</v>
      </c>
    </row>
    <row r="55" spans="1:6" ht="18.75" customHeight="1">
      <c r="A55" s="21">
        <f t="shared" si="0"/>
        <v>45</v>
      </c>
      <c r="B55" s="33" t="s">
        <v>108</v>
      </c>
      <c r="C55" s="35" t="s">
        <v>6</v>
      </c>
      <c r="D55" s="31">
        <v>7</v>
      </c>
      <c r="E55" s="29"/>
      <c r="F55" s="29">
        <f t="shared" si="1"/>
        <v>0</v>
      </c>
    </row>
    <row r="56" spans="1:6" ht="16.5" customHeight="1">
      <c r="A56" s="21">
        <f t="shared" si="0"/>
        <v>46</v>
      </c>
      <c r="B56" s="76" t="s">
        <v>86</v>
      </c>
      <c r="C56" s="75"/>
      <c r="D56" s="39"/>
      <c r="E56" s="39"/>
      <c r="F56" s="39"/>
    </row>
    <row r="57" spans="1:6" ht="16.5" customHeight="1">
      <c r="A57" s="21">
        <f t="shared" si="0"/>
        <v>47</v>
      </c>
      <c r="B57" s="8" t="s">
        <v>87</v>
      </c>
      <c r="C57" s="6" t="s">
        <v>36</v>
      </c>
      <c r="D57" s="7">
        <f>(46.29+9.14+13.76+30.73+2.06+4.18+3.18+13.76+7.92)</f>
        <v>131.02</v>
      </c>
      <c r="E57" s="29"/>
      <c r="F57" s="29">
        <f t="shared" si="1"/>
        <v>0</v>
      </c>
    </row>
    <row r="58" spans="1:7" s="23" customFormat="1" ht="42" customHeight="1">
      <c r="A58" s="21">
        <f t="shared" si="0"/>
        <v>48</v>
      </c>
      <c r="B58" s="8" t="s">
        <v>97</v>
      </c>
      <c r="C58" s="6" t="s">
        <v>36</v>
      </c>
      <c r="D58" s="7">
        <f>D57</f>
        <v>131.02</v>
      </c>
      <c r="E58" s="29"/>
      <c r="F58" s="29">
        <f t="shared" si="1"/>
        <v>0</v>
      </c>
      <c r="G58" s="134"/>
    </row>
    <row r="59" spans="1:7" s="23" customFormat="1" ht="33" customHeight="1">
      <c r="A59" s="21">
        <f t="shared" si="0"/>
        <v>49</v>
      </c>
      <c r="B59" s="33" t="s">
        <v>100</v>
      </c>
      <c r="C59" s="25" t="s">
        <v>60</v>
      </c>
      <c r="D59" s="31">
        <f>D58</f>
        <v>131.02</v>
      </c>
      <c r="E59" s="38"/>
      <c r="F59" s="29">
        <f t="shared" si="1"/>
        <v>0</v>
      </c>
      <c r="G59" s="134"/>
    </row>
    <row r="60" spans="1:7" s="23" customFormat="1" ht="15.75" customHeight="1">
      <c r="A60" s="21">
        <f t="shared" si="0"/>
        <v>50</v>
      </c>
      <c r="B60" s="72" t="s">
        <v>88</v>
      </c>
      <c r="C60" s="75"/>
      <c r="D60" s="73"/>
      <c r="E60" s="39"/>
      <c r="F60" s="39"/>
      <c r="G60" s="134"/>
    </row>
    <row r="61" spans="1:7" s="23" customFormat="1" ht="33" customHeight="1">
      <c r="A61" s="21">
        <f t="shared" si="0"/>
        <v>51</v>
      </c>
      <c r="B61" s="8" t="s">
        <v>209</v>
      </c>
      <c r="C61" s="6" t="s">
        <v>36</v>
      </c>
      <c r="D61" s="7">
        <f>1.2*1.5*9</f>
        <v>16.2</v>
      </c>
      <c r="E61" s="29"/>
      <c r="F61" s="29">
        <f t="shared" si="1"/>
        <v>0</v>
      </c>
      <c r="G61" s="134"/>
    </row>
    <row r="62" spans="1:7" s="23" customFormat="1" ht="35.25" customHeight="1">
      <c r="A62" s="21">
        <f t="shared" si="0"/>
        <v>52</v>
      </c>
      <c r="B62" s="8" t="s">
        <v>210</v>
      </c>
      <c r="C62" s="6" t="s">
        <v>36</v>
      </c>
      <c r="D62" s="7">
        <f>1.2*1.5</f>
        <v>1.7999999999999998</v>
      </c>
      <c r="E62" s="29"/>
      <c r="F62" s="29">
        <f t="shared" si="1"/>
        <v>0</v>
      </c>
      <c r="G62" s="134"/>
    </row>
    <row r="63" spans="1:7" s="23" customFormat="1" ht="31.5" customHeight="1">
      <c r="A63" s="21">
        <f t="shared" si="0"/>
        <v>53</v>
      </c>
      <c r="B63" s="37" t="s">
        <v>90</v>
      </c>
      <c r="C63" s="6" t="s">
        <v>36</v>
      </c>
      <c r="D63" s="7">
        <f>1*2.2</f>
        <v>2.2</v>
      </c>
      <c r="E63" s="29"/>
      <c r="F63" s="29">
        <f t="shared" si="1"/>
        <v>0</v>
      </c>
      <c r="G63" s="134"/>
    </row>
    <row r="64" spans="1:6" ht="33" customHeight="1">
      <c r="A64" s="21">
        <f t="shared" si="0"/>
        <v>54</v>
      </c>
      <c r="B64" s="33" t="s">
        <v>89</v>
      </c>
      <c r="C64" s="25" t="s">
        <v>60</v>
      </c>
      <c r="D64" s="7">
        <f>0.8*2.2*6+0.95*2.2</f>
        <v>12.650000000000002</v>
      </c>
      <c r="E64" s="29"/>
      <c r="F64" s="29">
        <f t="shared" si="1"/>
        <v>0</v>
      </c>
    </row>
    <row r="65" spans="1:6" ht="30" customHeight="1">
      <c r="A65" s="21">
        <f t="shared" si="0"/>
        <v>55</v>
      </c>
      <c r="B65" s="33" t="s">
        <v>7</v>
      </c>
      <c r="C65" s="25" t="s">
        <v>6</v>
      </c>
      <c r="D65" s="31">
        <f>(2.2*2+0.8)*6+2.2*2+1</f>
        <v>36.6</v>
      </c>
      <c r="E65" s="38"/>
      <c r="F65" s="29">
        <f t="shared" si="1"/>
        <v>0</v>
      </c>
    </row>
    <row r="66" spans="1:6" ht="19.5" customHeight="1">
      <c r="A66" s="21">
        <f t="shared" si="0"/>
        <v>56</v>
      </c>
      <c r="B66" s="8" t="s">
        <v>93</v>
      </c>
      <c r="C66" s="6" t="s">
        <v>53</v>
      </c>
      <c r="D66" s="7">
        <f>1.2*10</f>
        <v>12</v>
      </c>
      <c r="E66" s="38"/>
      <c r="F66" s="29">
        <f t="shared" si="1"/>
        <v>0</v>
      </c>
    </row>
    <row r="67" spans="1:6" ht="15.75" customHeight="1">
      <c r="A67" s="21">
        <f t="shared" si="0"/>
        <v>57</v>
      </c>
      <c r="B67" s="37" t="s">
        <v>8</v>
      </c>
      <c r="C67" s="25" t="s">
        <v>9</v>
      </c>
      <c r="D67" s="31">
        <v>8</v>
      </c>
      <c r="E67" s="29"/>
      <c r="F67" s="29">
        <f t="shared" si="1"/>
        <v>0</v>
      </c>
    </row>
    <row r="68" spans="1:6" ht="43.5" customHeight="1">
      <c r="A68" s="21">
        <f t="shared" si="0"/>
        <v>58</v>
      </c>
      <c r="B68" s="37" t="s">
        <v>91</v>
      </c>
      <c r="C68" s="40" t="s">
        <v>10</v>
      </c>
      <c r="D68" s="31">
        <v>7</v>
      </c>
      <c r="E68" s="29"/>
      <c r="F68" s="29">
        <f t="shared" si="1"/>
        <v>0</v>
      </c>
    </row>
    <row r="69" spans="1:6" ht="33.75" customHeight="1">
      <c r="A69" s="21">
        <f t="shared" si="0"/>
        <v>59</v>
      </c>
      <c r="B69" s="33" t="s">
        <v>92</v>
      </c>
      <c r="C69" s="40" t="s">
        <v>10</v>
      </c>
      <c r="D69" s="31">
        <v>1</v>
      </c>
      <c r="E69" s="29"/>
      <c r="F69" s="29">
        <f t="shared" si="1"/>
        <v>0</v>
      </c>
    </row>
    <row r="70" spans="1:6" ht="43.5" customHeight="1">
      <c r="A70" s="21">
        <f t="shared" si="0"/>
        <v>60</v>
      </c>
      <c r="B70" s="37" t="s">
        <v>11</v>
      </c>
      <c r="C70" s="25" t="s">
        <v>9</v>
      </c>
      <c r="D70" s="31">
        <v>8</v>
      </c>
      <c r="E70" s="29"/>
      <c r="F70" s="29">
        <f t="shared" si="1"/>
        <v>0</v>
      </c>
    </row>
    <row r="71" spans="1:7" s="110" customFormat="1" ht="18" customHeight="1">
      <c r="A71" s="21">
        <f t="shared" si="0"/>
        <v>61</v>
      </c>
      <c r="B71" s="30" t="s">
        <v>206</v>
      </c>
      <c r="C71" s="25" t="s">
        <v>60</v>
      </c>
      <c r="D71" s="31">
        <f>1.2*1.5*10</f>
        <v>18</v>
      </c>
      <c r="E71" s="29"/>
      <c r="F71" s="29">
        <f t="shared" si="1"/>
        <v>0</v>
      </c>
      <c r="G71" s="135"/>
    </row>
    <row r="72" spans="1:7" s="41" customFormat="1" ht="21.75" customHeight="1">
      <c r="A72" s="21">
        <f t="shared" si="0"/>
        <v>62</v>
      </c>
      <c r="B72" s="11" t="s">
        <v>94</v>
      </c>
      <c r="C72" s="77"/>
      <c r="D72" s="78"/>
      <c r="E72" s="39"/>
      <c r="F72" s="39"/>
      <c r="G72" s="12"/>
    </row>
    <row r="73" spans="1:7" s="41" customFormat="1" ht="30" customHeight="1">
      <c r="A73" s="21">
        <f t="shared" si="0"/>
        <v>63</v>
      </c>
      <c r="B73" s="8" t="s">
        <v>96</v>
      </c>
      <c r="C73" s="6" t="s">
        <v>36</v>
      </c>
      <c r="D73" s="7">
        <f>(44.56+38.1+39.81+35.88)</f>
        <v>158.35</v>
      </c>
      <c r="E73" s="29"/>
      <c r="F73" s="29">
        <f t="shared" si="1"/>
        <v>0</v>
      </c>
      <c r="G73" s="12"/>
    </row>
    <row r="74" spans="1:7" s="41" customFormat="1" ht="30" customHeight="1">
      <c r="A74" s="21">
        <f t="shared" si="0"/>
        <v>64</v>
      </c>
      <c r="B74" s="8" t="s">
        <v>99</v>
      </c>
      <c r="C74" s="6" t="s">
        <v>36</v>
      </c>
      <c r="D74" s="7">
        <f>D73</f>
        <v>158.35</v>
      </c>
      <c r="E74" s="29"/>
      <c r="F74" s="29">
        <f t="shared" si="1"/>
        <v>0</v>
      </c>
      <c r="G74" s="12"/>
    </row>
    <row r="75" spans="1:7" s="81" customFormat="1" ht="30" customHeight="1">
      <c r="A75" s="21">
        <f aca="true" t="shared" si="2" ref="A75:A139">A74+1</f>
        <v>65</v>
      </c>
      <c r="B75" s="74" t="s">
        <v>101</v>
      </c>
      <c r="C75" s="79" t="s">
        <v>36</v>
      </c>
      <c r="D75" s="80">
        <v>32.55</v>
      </c>
      <c r="E75" s="29"/>
      <c r="F75" s="29">
        <f aca="true" t="shared" si="3" ref="F75:F139">D75*E75</f>
        <v>0</v>
      </c>
      <c r="G75" s="137"/>
    </row>
    <row r="76" spans="1:7" s="81" customFormat="1" ht="46.5" customHeight="1">
      <c r="A76" s="21">
        <f t="shared" si="2"/>
        <v>66</v>
      </c>
      <c r="B76" s="74" t="s">
        <v>109</v>
      </c>
      <c r="C76" s="79" t="s">
        <v>36</v>
      </c>
      <c r="D76" s="80">
        <v>8.55</v>
      </c>
      <c r="E76" s="29"/>
      <c r="F76" s="29">
        <f t="shared" si="3"/>
        <v>0</v>
      </c>
      <c r="G76" s="137"/>
    </row>
    <row r="77" spans="1:7" s="81" customFormat="1" ht="19.5" customHeight="1">
      <c r="A77" s="21">
        <f t="shared" si="2"/>
        <v>67</v>
      </c>
      <c r="B77" s="11" t="s">
        <v>102</v>
      </c>
      <c r="C77" s="82"/>
      <c r="D77" s="83"/>
      <c r="E77" s="39"/>
      <c r="F77" s="39"/>
      <c r="G77" s="137"/>
    </row>
    <row r="78" spans="1:7" s="81" customFormat="1" ht="46.5" customHeight="1">
      <c r="A78" s="21">
        <f t="shared" si="2"/>
        <v>68</v>
      </c>
      <c r="B78" s="8" t="s">
        <v>107</v>
      </c>
      <c r="C78" s="6" t="s">
        <v>44</v>
      </c>
      <c r="D78" s="7">
        <f>2.8*1.15+4.45*0.7+0.33*1.6</f>
        <v>6.8629999999999995</v>
      </c>
      <c r="E78" s="29"/>
      <c r="F78" s="29">
        <f t="shared" si="3"/>
        <v>0</v>
      </c>
      <c r="G78" s="137"/>
    </row>
    <row r="79" spans="1:7" s="81" customFormat="1" ht="17.25" customHeight="1">
      <c r="A79" s="21">
        <f t="shared" si="2"/>
        <v>69</v>
      </c>
      <c r="B79" s="74" t="s">
        <v>105</v>
      </c>
      <c r="C79" s="79" t="s">
        <v>53</v>
      </c>
      <c r="D79" s="80">
        <v>213.4</v>
      </c>
      <c r="E79" s="29"/>
      <c r="F79" s="29">
        <f t="shared" si="3"/>
        <v>0</v>
      </c>
      <c r="G79" s="137"/>
    </row>
    <row r="80" spans="1:7" s="81" customFormat="1" ht="21.75" customHeight="1">
      <c r="A80" s="21">
        <f t="shared" si="2"/>
        <v>70</v>
      </c>
      <c r="B80" s="8" t="s">
        <v>103</v>
      </c>
      <c r="C80" s="6" t="s">
        <v>53</v>
      </c>
      <c r="D80" s="7">
        <f>8.2+1.27*2+1</f>
        <v>11.739999999999998</v>
      </c>
      <c r="E80" s="29"/>
      <c r="F80" s="29">
        <f t="shared" si="3"/>
        <v>0</v>
      </c>
      <c r="G80" s="137"/>
    </row>
    <row r="81" spans="1:7" s="81" customFormat="1" ht="30" customHeight="1">
      <c r="A81" s="21">
        <f t="shared" si="2"/>
        <v>71</v>
      </c>
      <c r="B81" s="74" t="s">
        <v>104</v>
      </c>
      <c r="C81" s="79" t="s">
        <v>44</v>
      </c>
      <c r="D81" s="80">
        <v>6.2</v>
      </c>
      <c r="E81" s="29"/>
      <c r="F81" s="29">
        <f t="shared" si="3"/>
        <v>0</v>
      </c>
      <c r="G81" s="137"/>
    </row>
    <row r="82" spans="1:7" s="81" customFormat="1" ht="30" customHeight="1">
      <c r="A82" s="21">
        <f t="shared" si="2"/>
        <v>72</v>
      </c>
      <c r="B82" s="74" t="s">
        <v>106</v>
      </c>
      <c r="C82" s="79" t="s">
        <v>44</v>
      </c>
      <c r="D82" s="80">
        <v>7.4399999999999995</v>
      </c>
      <c r="E82" s="29"/>
      <c r="F82" s="29">
        <f t="shared" si="3"/>
        <v>0</v>
      </c>
      <c r="G82" s="137"/>
    </row>
    <row r="83" spans="1:7" s="81" customFormat="1" ht="19.5" customHeight="1">
      <c r="A83" s="21">
        <f t="shared" si="2"/>
        <v>73</v>
      </c>
      <c r="B83" s="74" t="s">
        <v>105</v>
      </c>
      <c r="C83" s="79" t="s">
        <v>53</v>
      </c>
      <c r="D83" s="80">
        <v>638.6</v>
      </c>
      <c r="E83" s="29"/>
      <c r="F83" s="29">
        <f t="shared" si="3"/>
        <v>0</v>
      </c>
      <c r="G83" s="137"/>
    </row>
    <row r="84" spans="1:7" s="81" customFormat="1" ht="19.5" customHeight="1">
      <c r="A84" s="117">
        <f t="shared" si="2"/>
        <v>74</v>
      </c>
      <c r="B84" s="126" t="s">
        <v>172</v>
      </c>
      <c r="C84" s="127"/>
      <c r="D84" s="128"/>
      <c r="E84" s="121"/>
      <c r="F84" s="121"/>
      <c r="G84" s="132" t="s">
        <v>212</v>
      </c>
    </row>
    <row r="85" spans="1:7" s="81" customFormat="1" ht="19.5" customHeight="1">
      <c r="A85" s="117">
        <f t="shared" si="2"/>
        <v>75</v>
      </c>
      <c r="B85" s="129" t="s">
        <v>165</v>
      </c>
      <c r="C85" s="127" t="s">
        <v>9</v>
      </c>
      <c r="D85" s="128">
        <v>23</v>
      </c>
      <c r="E85" s="121"/>
      <c r="F85" s="121">
        <f t="shared" si="3"/>
        <v>0</v>
      </c>
      <c r="G85" s="132" t="s">
        <v>212</v>
      </c>
    </row>
    <row r="86" spans="1:7" s="81" customFormat="1" ht="27" customHeight="1">
      <c r="A86" s="117">
        <f t="shared" si="2"/>
        <v>76</v>
      </c>
      <c r="B86" s="129" t="s">
        <v>166</v>
      </c>
      <c r="C86" s="127" t="s">
        <v>44</v>
      </c>
      <c r="D86" s="128">
        <v>4.5</v>
      </c>
      <c r="E86" s="121"/>
      <c r="F86" s="121">
        <f t="shared" si="3"/>
        <v>0</v>
      </c>
      <c r="G86" s="132" t="s">
        <v>212</v>
      </c>
    </row>
    <row r="87" spans="1:7" s="81" customFormat="1" ht="15.75" customHeight="1">
      <c r="A87" s="117">
        <f t="shared" si="2"/>
        <v>77</v>
      </c>
      <c r="B87" s="129" t="s">
        <v>167</v>
      </c>
      <c r="C87" s="127" t="s">
        <v>9</v>
      </c>
      <c r="D87" s="128">
        <f>SUM(D88:D91)</f>
        <v>23</v>
      </c>
      <c r="E87" s="121"/>
      <c r="F87" s="121">
        <f t="shared" si="3"/>
        <v>0</v>
      </c>
      <c r="G87" s="132" t="s">
        <v>212</v>
      </c>
    </row>
    <row r="88" spans="1:7" s="81" customFormat="1" ht="15.75" customHeight="1">
      <c r="A88" s="117">
        <f t="shared" si="2"/>
        <v>78</v>
      </c>
      <c r="B88" s="129" t="s">
        <v>168</v>
      </c>
      <c r="C88" s="127" t="s">
        <v>9</v>
      </c>
      <c r="D88" s="128">
        <v>4</v>
      </c>
      <c r="E88" s="121"/>
      <c r="F88" s="121">
        <f t="shared" si="3"/>
        <v>0</v>
      </c>
      <c r="G88" s="132" t="s">
        <v>212</v>
      </c>
    </row>
    <row r="89" spans="1:7" s="81" customFormat="1" ht="15.75" customHeight="1">
      <c r="A89" s="117">
        <f t="shared" si="2"/>
        <v>79</v>
      </c>
      <c r="B89" s="129" t="s">
        <v>169</v>
      </c>
      <c r="C89" s="127" t="s">
        <v>9</v>
      </c>
      <c r="D89" s="128">
        <v>6</v>
      </c>
      <c r="E89" s="121"/>
      <c r="F89" s="121">
        <f t="shared" si="3"/>
        <v>0</v>
      </c>
      <c r="G89" s="132" t="s">
        <v>212</v>
      </c>
    </row>
    <row r="90" spans="1:7" s="81" customFormat="1" ht="15.75" customHeight="1">
      <c r="A90" s="117">
        <f t="shared" si="2"/>
        <v>80</v>
      </c>
      <c r="B90" s="129" t="s">
        <v>170</v>
      </c>
      <c r="C90" s="127" t="s">
        <v>9</v>
      </c>
      <c r="D90" s="128">
        <v>8</v>
      </c>
      <c r="E90" s="121"/>
      <c r="F90" s="121">
        <f t="shared" si="3"/>
        <v>0</v>
      </c>
      <c r="G90" s="132" t="s">
        <v>212</v>
      </c>
    </row>
    <row r="91" spans="1:7" s="81" customFormat="1" ht="15.75" customHeight="1">
      <c r="A91" s="117">
        <f t="shared" si="2"/>
        <v>81</v>
      </c>
      <c r="B91" s="129" t="s">
        <v>171</v>
      </c>
      <c r="C91" s="127" t="s">
        <v>9</v>
      </c>
      <c r="D91" s="128">
        <v>5</v>
      </c>
      <c r="E91" s="121"/>
      <c r="F91" s="121">
        <f t="shared" si="3"/>
        <v>0</v>
      </c>
      <c r="G91" s="132" t="s">
        <v>212</v>
      </c>
    </row>
    <row r="92" spans="1:7" s="81" customFormat="1" ht="15.75" customHeight="1">
      <c r="A92" s="21">
        <f t="shared" si="2"/>
        <v>82</v>
      </c>
      <c r="B92" s="96" t="s">
        <v>173</v>
      </c>
      <c r="C92" s="77"/>
      <c r="D92" s="78"/>
      <c r="E92" s="39"/>
      <c r="F92" s="39"/>
      <c r="G92" s="137"/>
    </row>
    <row r="93" spans="1:7" s="81" customFormat="1" ht="15.75" customHeight="1">
      <c r="A93" s="21">
        <f t="shared" si="2"/>
        <v>83</v>
      </c>
      <c r="B93" s="30" t="s">
        <v>30</v>
      </c>
      <c r="C93" s="45" t="s">
        <v>9</v>
      </c>
      <c r="D93" s="29">
        <v>1</v>
      </c>
      <c r="E93" s="29"/>
      <c r="F93" s="29">
        <f t="shared" si="3"/>
        <v>0</v>
      </c>
      <c r="G93" s="137"/>
    </row>
    <row r="94" spans="1:7" s="81" customFormat="1" ht="15.75" customHeight="1">
      <c r="A94" s="21">
        <f t="shared" si="2"/>
        <v>84</v>
      </c>
      <c r="B94" s="30" t="s">
        <v>31</v>
      </c>
      <c r="C94" s="42" t="s">
        <v>16</v>
      </c>
      <c r="D94" s="29">
        <v>60</v>
      </c>
      <c r="E94" s="29"/>
      <c r="F94" s="29">
        <f t="shared" si="3"/>
        <v>0</v>
      </c>
      <c r="G94" s="137"/>
    </row>
    <row r="95" spans="1:7" s="81" customFormat="1" ht="15.75" customHeight="1">
      <c r="A95" s="21">
        <f t="shared" si="2"/>
        <v>85</v>
      </c>
      <c r="B95" s="30" t="s">
        <v>32</v>
      </c>
      <c r="C95" s="44" t="s">
        <v>61</v>
      </c>
      <c r="D95" s="29">
        <v>130</v>
      </c>
      <c r="E95" s="29"/>
      <c r="F95" s="29">
        <f t="shared" si="3"/>
        <v>0</v>
      </c>
      <c r="G95" s="137"/>
    </row>
    <row r="96" spans="1:7" s="81" customFormat="1" ht="15.75" customHeight="1">
      <c r="A96" s="21">
        <f t="shared" si="2"/>
        <v>86</v>
      </c>
      <c r="B96" s="30" t="s">
        <v>203</v>
      </c>
      <c r="C96" s="44" t="s">
        <v>202</v>
      </c>
      <c r="D96" s="29">
        <v>3</v>
      </c>
      <c r="E96" s="29"/>
      <c r="F96" s="29">
        <f t="shared" si="3"/>
        <v>0</v>
      </c>
      <c r="G96" s="137"/>
    </row>
    <row r="97" spans="1:7" s="81" customFormat="1" ht="15.75" customHeight="1">
      <c r="A97" s="21">
        <f t="shared" si="2"/>
        <v>87</v>
      </c>
      <c r="B97" s="30" t="s">
        <v>175</v>
      </c>
      <c r="C97" s="44" t="s">
        <v>13</v>
      </c>
      <c r="D97" s="29">
        <v>1</v>
      </c>
      <c r="E97" s="29"/>
      <c r="F97" s="29">
        <f t="shared" si="3"/>
        <v>0</v>
      </c>
      <c r="G97" s="137"/>
    </row>
    <row r="98" spans="1:7" s="41" customFormat="1" ht="21.75" customHeight="1">
      <c r="A98" s="21">
        <f t="shared" si="2"/>
        <v>88</v>
      </c>
      <c r="B98" s="11" t="s">
        <v>110</v>
      </c>
      <c r="C98" s="77"/>
      <c r="D98" s="78"/>
      <c r="E98" s="39"/>
      <c r="F98" s="39"/>
      <c r="G98" s="12"/>
    </row>
    <row r="99" spans="1:7" s="81" customFormat="1" ht="21.75" customHeight="1">
      <c r="A99" s="21">
        <f t="shared" si="2"/>
        <v>89</v>
      </c>
      <c r="B99" s="84" t="s">
        <v>111</v>
      </c>
      <c r="C99" s="85"/>
      <c r="D99" s="43"/>
      <c r="E99" s="29"/>
      <c r="F99" s="29"/>
      <c r="G99" s="137"/>
    </row>
    <row r="100" spans="1:7" s="81" customFormat="1" ht="43.5" customHeight="1">
      <c r="A100" s="117">
        <f t="shared" si="2"/>
        <v>90</v>
      </c>
      <c r="B100" s="118" t="s">
        <v>207</v>
      </c>
      <c r="C100" s="122" t="s">
        <v>10</v>
      </c>
      <c r="D100" s="123">
        <v>1</v>
      </c>
      <c r="E100" s="121"/>
      <c r="F100" s="121">
        <f t="shared" si="3"/>
        <v>0</v>
      </c>
      <c r="G100" s="132" t="s">
        <v>212</v>
      </c>
    </row>
    <row r="101" spans="1:7" s="89" customFormat="1" ht="15.75" customHeight="1">
      <c r="A101" s="117">
        <f t="shared" si="2"/>
        <v>91</v>
      </c>
      <c r="B101" s="118" t="s">
        <v>112</v>
      </c>
      <c r="C101" s="122" t="s">
        <v>10</v>
      </c>
      <c r="D101" s="123">
        <v>1</v>
      </c>
      <c r="E101" s="121"/>
      <c r="F101" s="121">
        <f t="shared" si="3"/>
        <v>0</v>
      </c>
      <c r="G101" s="132" t="s">
        <v>212</v>
      </c>
    </row>
    <row r="102" spans="1:7" s="81" customFormat="1" ht="30" customHeight="1">
      <c r="A102" s="117">
        <f t="shared" si="2"/>
        <v>92</v>
      </c>
      <c r="B102" s="118" t="s">
        <v>114</v>
      </c>
      <c r="C102" s="122" t="s">
        <v>10</v>
      </c>
      <c r="D102" s="124">
        <v>5</v>
      </c>
      <c r="E102" s="121"/>
      <c r="F102" s="121">
        <f t="shared" si="3"/>
        <v>0</v>
      </c>
      <c r="G102" s="132" t="s">
        <v>212</v>
      </c>
    </row>
    <row r="103" spans="1:7" s="81" customFormat="1" ht="28.5" customHeight="1">
      <c r="A103" s="117">
        <f t="shared" si="2"/>
        <v>93</v>
      </c>
      <c r="B103" s="118" t="s">
        <v>115</v>
      </c>
      <c r="C103" s="122" t="s">
        <v>10</v>
      </c>
      <c r="D103" s="124">
        <v>4</v>
      </c>
      <c r="E103" s="121"/>
      <c r="F103" s="121">
        <f t="shared" si="3"/>
        <v>0</v>
      </c>
      <c r="G103" s="132" t="s">
        <v>212</v>
      </c>
    </row>
    <row r="104" spans="1:7" s="81" customFormat="1" ht="18" customHeight="1">
      <c r="A104" s="117">
        <f t="shared" si="2"/>
        <v>94</v>
      </c>
      <c r="B104" s="118" t="s">
        <v>116</v>
      </c>
      <c r="C104" s="122" t="s">
        <v>10</v>
      </c>
      <c r="D104" s="124">
        <v>2</v>
      </c>
      <c r="E104" s="121"/>
      <c r="F104" s="121">
        <f t="shared" si="3"/>
        <v>0</v>
      </c>
      <c r="G104" s="132" t="s">
        <v>212</v>
      </c>
    </row>
    <row r="105" spans="1:7" s="81" customFormat="1" ht="28.5" customHeight="1">
      <c r="A105" s="21">
        <f t="shared" si="2"/>
        <v>95</v>
      </c>
      <c r="B105" s="74" t="s">
        <v>118</v>
      </c>
      <c r="C105" s="86" t="s">
        <v>9</v>
      </c>
      <c r="D105" s="88">
        <f>SUM(D106:D114)</f>
        <v>38</v>
      </c>
      <c r="E105" s="29"/>
      <c r="F105" s="29">
        <f t="shared" si="3"/>
        <v>0</v>
      </c>
      <c r="G105" s="137"/>
    </row>
    <row r="106" spans="1:7" s="81" customFormat="1" ht="14.25" customHeight="1">
      <c r="A106" s="21">
        <f t="shared" si="2"/>
        <v>96</v>
      </c>
      <c r="B106" s="74" t="s">
        <v>113</v>
      </c>
      <c r="C106" s="86" t="s">
        <v>9</v>
      </c>
      <c r="D106" s="88">
        <v>11</v>
      </c>
      <c r="E106" s="29"/>
      <c r="F106" s="29">
        <f t="shared" si="3"/>
        <v>0</v>
      </c>
      <c r="G106" s="137"/>
    </row>
    <row r="107" spans="1:7" s="81" customFormat="1" ht="14.25" customHeight="1">
      <c r="A107" s="21">
        <f t="shared" si="2"/>
        <v>97</v>
      </c>
      <c r="B107" s="74" t="s">
        <v>117</v>
      </c>
      <c r="C107" s="86" t="s">
        <v>9</v>
      </c>
      <c r="D107" s="88">
        <v>11</v>
      </c>
      <c r="E107" s="29"/>
      <c r="F107" s="29">
        <f t="shared" si="3"/>
        <v>0</v>
      </c>
      <c r="G107" s="137"/>
    </row>
    <row r="108" spans="1:7" s="81" customFormat="1" ht="15.75" customHeight="1">
      <c r="A108" s="21">
        <f t="shared" si="2"/>
        <v>98</v>
      </c>
      <c r="B108" s="74" t="s">
        <v>119</v>
      </c>
      <c r="C108" s="86" t="s">
        <v>9</v>
      </c>
      <c r="D108" s="88">
        <v>4</v>
      </c>
      <c r="E108" s="29"/>
      <c r="F108" s="29">
        <f t="shared" si="3"/>
        <v>0</v>
      </c>
      <c r="G108" s="137"/>
    </row>
    <row r="109" spans="1:7" s="81" customFormat="1" ht="15.75" customHeight="1">
      <c r="A109" s="21">
        <f t="shared" si="2"/>
        <v>99</v>
      </c>
      <c r="B109" s="74" t="s">
        <v>120</v>
      </c>
      <c r="C109" s="86" t="s">
        <v>9</v>
      </c>
      <c r="D109" s="88">
        <v>4</v>
      </c>
      <c r="E109" s="29"/>
      <c r="F109" s="29">
        <f t="shared" si="3"/>
        <v>0</v>
      </c>
      <c r="G109" s="137"/>
    </row>
    <row r="110" spans="1:7" s="81" customFormat="1" ht="15.75" customHeight="1">
      <c r="A110" s="21">
        <f t="shared" si="2"/>
        <v>100</v>
      </c>
      <c r="B110" s="74" t="s">
        <v>121</v>
      </c>
      <c r="C110" s="86" t="s">
        <v>9</v>
      </c>
      <c r="D110" s="88">
        <v>1</v>
      </c>
      <c r="E110" s="29"/>
      <c r="F110" s="29">
        <f t="shared" si="3"/>
        <v>0</v>
      </c>
      <c r="G110" s="137"/>
    </row>
    <row r="111" spans="1:7" s="81" customFormat="1" ht="15.75" customHeight="1">
      <c r="A111" s="21">
        <f t="shared" si="2"/>
        <v>101</v>
      </c>
      <c r="B111" s="74" t="s">
        <v>122</v>
      </c>
      <c r="C111" s="86" t="s">
        <v>9</v>
      </c>
      <c r="D111" s="88">
        <v>2</v>
      </c>
      <c r="E111" s="29"/>
      <c r="F111" s="29">
        <f t="shared" si="3"/>
        <v>0</v>
      </c>
      <c r="G111" s="137"/>
    </row>
    <row r="112" spans="1:7" s="81" customFormat="1" ht="15.75" customHeight="1">
      <c r="A112" s="21">
        <f t="shared" si="2"/>
        <v>102</v>
      </c>
      <c r="B112" s="74" t="s">
        <v>123</v>
      </c>
      <c r="C112" s="86" t="s">
        <v>9</v>
      </c>
      <c r="D112" s="88">
        <v>1</v>
      </c>
      <c r="E112" s="29"/>
      <c r="F112" s="29">
        <f t="shared" si="3"/>
        <v>0</v>
      </c>
      <c r="G112" s="137"/>
    </row>
    <row r="113" spans="1:7" s="81" customFormat="1" ht="15.75" customHeight="1">
      <c r="A113" s="21">
        <f t="shared" si="2"/>
        <v>103</v>
      </c>
      <c r="B113" s="74" t="s">
        <v>124</v>
      </c>
      <c r="C113" s="86" t="s">
        <v>9</v>
      </c>
      <c r="D113" s="88">
        <v>2</v>
      </c>
      <c r="E113" s="29"/>
      <c r="F113" s="29">
        <f t="shared" si="3"/>
        <v>0</v>
      </c>
      <c r="G113" s="137"/>
    </row>
    <row r="114" spans="1:7" s="81" customFormat="1" ht="15.75" customHeight="1">
      <c r="A114" s="21">
        <f t="shared" si="2"/>
        <v>104</v>
      </c>
      <c r="B114" s="74" t="s">
        <v>125</v>
      </c>
      <c r="C114" s="86" t="s">
        <v>9</v>
      </c>
      <c r="D114" s="88">
        <v>2</v>
      </c>
      <c r="E114" s="29"/>
      <c r="F114" s="29">
        <f t="shared" si="3"/>
        <v>0</v>
      </c>
      <c r="G114" s="137"/>
    </row>
    <row r="115" spans="1:7" s="90" customFormat="1" ht="33" customHeight="1">
      <c r="A115" s="21">
        <f t="shared" si="2"/>
        <v>105</v>
      </c>
      <c r="B115" s="30" t="s">
        <v>126</v>
      </c>
      <c r="C115" s="42" t="s">
        <v>6</v>
      </c>
      <c r="D115" s="87">
        <v>6</v>
      </c>
      <c r="E115" s="29"/>
      <c r="F115" s="29">
        <f t="shared" si="3"/>
        <v>0</v>
      </c>
      <c r="G115" s="12"/>
    </row>
    <row r="116" spans="1:7" s="81" customFormat="1" ht="35.25" customHeight="1">
      <c r="A116" s="21">
        <f t="shared" si="2"/>
        <v>106</v>
      </c>
      <c r="B116" s="30" t="s">
        <v>127</v>
      </c>
      <c r="C116" s="42" t="s">
        <v>6</v>
      </c>
      <c r="D116" s="87">
        <v>8</v>
      </c>
      <c r="E116" s="29"/>
      <c r="F116" s="29">
        <f t="shared" si="3"/>
        <v>0</v>
      </c>
      <c r="G116" s="137"/>
    </row>
    <row r="117" spans="1:7" s="81" customFormat="1" ht="31.5" customHeight="1">
      <c r="A117" s="21">
        <f t="shared" si="2"/>
        <v>107</v>
      </c>
      <c r="B117" s="30" t="s">
        <v>128</v>
      </c>
      <c r="C117" s="42" t="s">
        <v>6</v>
      </c>
      <c r="D117" s="88">
        <v>4</v>
      </c>
      <c r="E117" s="29"/>
      <c r="F117" s="29">
        <f t="shared" si="3"/>
        <v>0</v>
      </c>
      <c r="G117" s="137"/>
    </row>
    <row r="118" spans="1:7" s="81" customFormat="1" ht="24.75" customHeight="1">
      <c r="A118" s="21">
        <f t="shared" si="2"/>
        <v>108</v>
      </c>
      <c r="B118" s="30" t="s">
        <v>132</v>
      </c>
      <c r="C118" s="42" t="s">
        <v>13</v>
      </c>
      <c r="D118" s="29">
        <v>1</v>
      </c>
      <c r="E118" s="29"/>
      <c r="F118" s="29">
        <f t="shared" si="3"/>
        <v>0</v>
      </c>
      <c r="G118" s="137"/>
    </row>
    <row r="119" spans="1:7" s="14" customFormat="1" ht="34.5" customHeight="1">
      <c r="A119" s="21">
        <f t="shared" si="2"/>
        <v>109</v>
      </c>
      <c r="B119" s="30" t="s">
        <v>129</v>
      </c>
      <c r="C119" s="42" t="s">
        <v>6</v>
      </c>
      <c r="D119" s="29">
        <f>D115</f>
        <v>6</v>
      </c>
      <c r="E119" s="29"/>
      <c r="F119" s="29">
        <f t="shared" si="3"/>
        <v>0</v>
      </c>
      <c r="G119" s="12"/>
    </row>
    <row r="120" spans="1:7" s="14" customFormat="1" ht="34.5" customHeight="1">
      <c r="A120" s="21">
        <f t="shared" si="2"/>
        <v>110</v>
      </c>
      <c r="B120" s="30" t="s">
        <v>130</v>
      </c>
      <c r="C120" s="42" t="s">
        <v>6</v>
      </c>
      <c r="D120" s="29">
        <f>D116</f>
        <v>8</v>
      </c>
      <c r="E120" s="29"/>
      <c r="F120" s="29">
        <f t="shared" si="3"/>
        <v>0</v>
      </c>
      <c r="G120" s="12"/>
    </row>
    <row r="121" spans="1:7" s="14" customFormat="1" ht="34.5" customHeight="1">
      <c r="A121" s="21">
        <f t="shared" si="2"/>
        <v>111</v>
      </c>
      <c r="B121" s="30" t="s">
        <v>131</v>
      </c>
      <c r="C121" s="42" t="s">
        <v>6</v>
      </c>
      <c r="D121" s="29">
        <f>D117</f>
        <v>4</v>
      </c>
      <c r="E121" s="29"/>
      <c r="F121" s="29">
        <f t="shared" si="3"/>
        <v>0</v>
      </c>
      <c r="G121" s="12"/>
    </row>
    <row r="122" spans="1:7" s="14" customFormat="1" ht="19.5" customHeight="1">
      <c r="A122" s="21">
        <f t="shared" si="2"/>
        <v>112</v>
      </c>
      <c r="B122" s="8" t="s">
        <v>133</v>
      </c>
      <c r="C122" s="6" t="s">
        <v>53</v>
      </c>
      <c r="D122" s="7">
        <v>200</v>
      </c>
      <c r="E122" s="29"/>
      <c r="F122" s="29">
        <f t="shared" si="3"/>
        <v>0</v>
      </c>
      <c r="G122" s="12"/>
    </row>
    <row r="123" spans="1:7" s="46" customFormat="1" ht="21" customHeight="1">
      <c r="A123" s="21">
        <f t="shared" si="2"/>
        <v>113</v>
      </c>
      <c r="B123" s="8" t="s">
        <v>134</v>
      </c>
      <c r="C123" s="6" t="s">
        <v>15</v>
      </c>
      <c r="D123" s="7">
        <v>2</v>
      </c>
      <c r="E123" s="29"/>
      <c r="F123" s="29">
        <f t="shared" si="3"/>
        <v>0</v>
      </c>
      <c r="G123" s="137"/>
    </row>
    <row r="124" spans="1:7" s="46" customFormat="1" ht="38.25" customHeight="1">
      <c r="A124" s="21">
        <f t="shared" si="2"/>
        <v>114</v>
      </c>
      <c r="B124" s="74" t="s">
        <v>135</v>
      </c>
      <c r="C124" s="79" t="s">
        <v>15</v>
      </c>
      <c r="D124" s="80">
        <v>2</v>
      </c>
      <c r="E124" s="29"/>
      <c r="F124" s="29">
        <f t="shared" si="3"/>
        <v>0</v>
      </c>
      <c r="G124" s="137"/>
    </row>
    <row r="125" spans="1:7" s="46" customFormat="1" ht="19.5" customHeight="1">
      <c r="A125" s="21">
        <f t="shared" si="2"/>
        <v>115</v>
      </c>
      <c r="B125" s="84" t="s">
        <v>136</v>
      </c>
      <c r="C125" s="79"/>
      <c r="D125" s="80"/>
      <c r="E125" s="29"/>
      <c r="F125" s="29">
        <f t="shared" si="3"/>
        <v>0</v>
      </c>
      <c r="G125" s="137"/>
    </row>
    <row r="126" spans="1:7" s="46" customFormat="1" ht="19.5" customHeight="1">
      <c r="A126" s="21">
        <f t="shared" si="2"/>
        <v>116</v>
      </c>
      <c r="B126" s="74" t="s">
        <v>138</v>
      </c>
      <c r="C126" s="79" t="s">
        <v>10</v>
      </c>
      <c r="D126" s="80">
        <v>1</v>
      </c>
      <c r="E126" s="29"/>
      <c r="F126" s="29">
        <f t="shared" si="3"/>
        <v>0</v>
      </c>
      <c r="G126" s="137"/>
    </row>
    <row r="127" spans="1:7" s="46" customFormat="1" ht="15.75" customHeight="1">
      <c r="A127" s="117">
        <f t="shared" si="2"/>
        <v>117</v>
      </c>
      <c r="B127" s="118" t="s">
        <v>139</v>
      </c>
      <c r="C127" s="119" t="s">
        <v>10</v>
      </c>
      <c r="D127" s="120">
        <v>1</v>
      </c>
      <c r="E127" s="121"/>
      <c r="F127" s="121">
        <f t="shared" si="3"/>
        <v>0</v>
      </c>
      <c r="G127" s="132" t="s">
        <v>212</v>
      </c>
    </row>
    <row r="128" spans="1:7" s="46" customFormat="1" ht="19.5" customHeight="1">
      <c r="A128" s="21">
        <f t="shared" si="2"/>
        <v>118</v>
      </c>
      <c r="B128" s="74" t="s">
        <v>140</v>
      </c>
      <c r="C128" s="79" t="s">
        <v>10</v>
      </c>
      <c r="D128" s="80">
        <v>1</v>
      </c>
      <c r="E128" s="29"/>
      <c r="F128" s="29">
        <f t="shared" si="3"/>
        <v>0</v>
      </c>
      <c r="G128" s="137"/>
    </row>
    <row r="129" spans="1:7" s="46" customFormat="1" ht="18.75" customHeight="1">
      <c r="A129" s="117">
        <f t="shared" si="2"/>
        <v>119</v>
      </c>
      <c r="B129" s="118" t="s">
        <v>141</v>
      </c>
      <c r="C129" s="119" t="s">
        <v>10</v>
      </c>
      <c r="D129" s="120">
        <v>1</v>
      </c>
      <c r="E129" s="121"/>
      <c r="F129" s="121">
        <f t="shared" si="3"/>
        <v>0</v>
      </c>
      <c r="G129" s="132" t="s">
        <v>212</v>
      </c>
    </row>
    <row r="130" spans="1:7" s="46" customFormat="1" ht="31.5" customHeight="1">
      <c r="A130" s="117">
        <f t="shared" si="2"/>
        <v>120</v>
      </c>
      <c r="B130" s="118" t="s">
        <v>137</v>
      </c>
      <c r="C130" s="119" t="s">
        <v>9</v>
      </c>
      <c r="D130" s="120">
        <f>SUM(D131:D133)</f>
        <v>3</v>
      </c>
      <c r="E130" s="121"/>
      <c r="F130" s="121">
        <f t="shared" si="3"/>
        <v>0</v>
      </c>
      <c r="G130" s="132" t="s">
        <v>212</v>
      </c>
    </row>
    <row r="131" spans="1:7" s="46" customFormat="1" ht="17.25" customHeight="1">
      <c r="A131" s="21">
        <f t="shared" si="2"/>
        <v>121</v>
      </c>
      <c r="B131" s="8" t="s">
        <v>144</v>
      </c>
      <c r="C131" s="6" t="s">
        <v>9</v>
      </c>
      <c r="D131" s="7">
        <v>1</v>
      </c>
      <c r="E131" s="7"/>
      <c r="F131" s="29">
        <f t="shared" si="3"/>
        <v>0</v>
      </c>
      <c r="G131" s="137"/>
    </row>
    <row r="132" spans="1:7" s="46" customFormat="1" ht="17.25" customHeight="1">
      <c r="A132" s="21">
        <f t="shared" si="2"/>
        <v>122</v>
      </c>
      <c r="B132" s="8" t="s">
        <v>145</v>
      </c>
      <c r="C132" s="6" t="s">
        <v>9</v>
      </c>
      <c r="D132" s="7">
        <v>1</v>
      </c>
      <c r="E132" s="7"/>
      <c r="F132" s="29">
        <f t="shared" si="3"/>
        <v>0</v>
      </c>
      <c r="G132" s="137"/>
    </row>
    <row r="133" spans="1:7" s="46" customFormat="1" ht="17.25" customHeight="1">
      <c r="A133" s="21">
        <f t="shared" si="2"/>
        <v>123</v>
      </c>
      <c r="B133" s="8" t="s">
        <v>146</v>
      </c>
      <c r="C133" s="6" t="s">
        <v>9</v>
      </c>
      <c r="D133" s="7">
        <v>1</v>
      </c>
      <c r="E133" s="7"/>
      <c r="F133" s="29">
        <f t="shared" si="3"/>
        <v>0</v>
      </c>
      <c r="G133" s="137"/>
    </row>
    <row r="134" spans="1:7" s="46" customFormat="1" ht="17.25" customHeight="1">
      <c r="A134" s="117">
        <f t="shared" si="2"/>
        <v>124</v>
      </c>
      <c r="B134" s="118" t="s">
        <v>142</v>
      </c>
      <c r="C134" s="119" t="s">
        <v>9</v>
      </c>
      <c r="D134" s="120">
        <v>1</v>
      </c>
      <c r="E134" s="120"/>
      <c r="F134" s="121">
        <f t="shared" si="3"/>
        <v>0</v>
      </c>
      <c r="G134" s="132" t="s">
        <v>212</v>
      </c>
    </row>
    <row r="135" spans="1:7" s="46" customFormat="1" ht="17.25" customHeight="1">
      <c r="A135" s="117">
        <f t="shared" si="2"/>
        <v>125</v>
      </c>
      <c r="B135" s="118" t="s">
        <v>143</v>
      </c>
      <c r="C135" s="119" t="s">
        <v>9</v>
      </c>
      <c r="D135" s="120">
        <f>SUM(D136:D138)</f>
        <v>3</v>
      </c>
      <c r="E135" s="121"/>
      <c r="F135" s="121">
        <f t="shared" si="3"/>
        <v>0</v>
      </c>
      <c r="G135" s="132" t="s">
        <v>212</v>
      </c>
    </row>
    <row r="136" spans="1:7" s="46" customFormat="1" ht="17.25" customHeight="1">
      <c r="A136" s="117">
        <f t="shared" si="2"/>
        <v>126</v>
      </c>
      <c r="B136" s="118" t="s">
        <v>147</v>
      </c>
      <c r="C136" s="119" t="s">
        <v>9</v>
      </c>
      <c r="D136" s="120">
        <v>1</v>
      </c>
      <c r="E136" s="121"/>
      <c r="F136" s="121">
        <f t="shared" si="3"/>
        <v>0</v>
      </c>
      <c r="G136" s="132" t="s">
        <v>212</v>
      </c>
    </row>
    <row r="137" spans="1:7" s="46" customFormat="1" ht="17.25" customHeight="1">
      <c r="A137" s="117">
        <f t="shared" si="2"/>
        <v>127</v>
      </c>
      <c r="B137" s="118" t="s">
        <v>148</v>
      </c>
      <c r="C137" s="119" t="s">
        <v>9</v>
      </c>
      <c r="D137" s="120">
        <v>1</v>
      </c>
      <c r="E137" s="121"/>
      <c r="F137" s="121">
        <f t="shared" si="3"/>
        <v>0</v>
      </c>
      <c r="G137" s="132" t="s">
        <v>212</v>
      </c>
    </row>
    <row r="138" spans="1:7" s="46" customFormat="1" ht="17.25" customHeight="1">
      <c r="A138" s="117">
        <f t="shared" si="2"/>
        <v>128</v>
      </c>
      <c r="B138" s="118" t="s">
        <v>149</v>
      </c>
      <c r="C138" s="119" t="s">
        <v>9</v>
      </c>
      <c r="D138" s="120">
        <v>1</v>
      </c>
      <c r="E138" s="121"/>
      <c r="F138" s="121">
        <f t="shared" si="3"/>
        <v>0</v>
      </c>
      <c r="G138" s="132" t="s">
        <v>212</v>
      </c>
    </row>
    <row r="139" spans="1:7" s="46" customFormat="1" ht="33" customHeight="1">
      <c r="A139" s="21">
        <f t="shared" si="2"/>
        <v>129</v>
      </c>
      <c r="B139" s="74" t="s">
        <v>150</v>
      </c>
      <c r="C139" s="79" t="s">
        <v>9</v>
      </c>
      <c r="D139" s="80">
        <f>D126+D127+D128*2+D129*2</f>
        <v>6</v>
      </c>
      <c r="E139" s="29"/>
      <c r="F139" s="29">
        <f t="shared" si="3"/>
        <v>0</v>
      </c>
      <c r="G139" s="137"/>
    </row>
    <row r="140" spans="1:7" s="46" customFormat="1" ht="19.5" customHeight="1">
      <c r="A140" s="21">
        <f aca="true" t="shared" si="4" ref="A140:A199">A139+1</f>
        <v>130</v>
      </c>
      <c r="B140" s="30" t="s">
        <v>12</v>
      </c>
      <c r="C140" s="42" t="s">
        <v>9</v>
      </c>
      <c r="D140" s="29">
        <v>1</v>
      </c>
      <c r="E140" s="38"/>
      <c r="F140" s="29">
        <f aca="true" t="shared" si="5" ref="F140:F194">D140*E140</f>
        <v>0</v>
      </c>
      <c r="G140" s="137"/>
    </row>
    <row r="141" spans="1:7" s="46" customFormat="1" ht="18" customHeight="1">
      <c r="A141" s="21">
        <f t="shared" si="4"/>
        <v>131</v>
      </c>
      <c r="B141" s="30" t="s">
        <v>33</v>
      </c>
      <c r="C141" s="42" t="s">
        <v>9</v>
      </c>
      <c r="D141" s="29">
        <v>1</v>
      </c>
      <c r="E141" s="38"/>
      <c r="F141" s="29">
        <f t="shared" si="5"/>
        <v>0</v>
      </c>
      <c r="G141" s="137"/>
    </row>
    <row r="142" spans="1:7" s="46" customFormat="1" ht="34.5" customHeight="1">
      <c r="A142" s="21">
        <f t="shared" si="4"/>
        <v>132</v>
      </c>
      <c r="B142" s="30" t="s">
        <v>151</v>
      </c>
      <c r="C142" s="42" t="s">
        <v>6</v>
      </c>
      <c r="D142" s="80">
        <v>30</v>
      </c>
      <c r="E142" s="29"/>
      <c r="F142" s="29">
        <f t="shared" si="5"/>
        <v>0</v>
      </c>
      <c r="G142" s="137"/>
    </row>
    <row r="143" spans="1:7" s="46" customFormat="1" ht="34.5" customHeight="1">
      <c r="A143" s="21">
        <f t="shared" si="4"/>
        <v>133</v>
      </c>
      <c r="B143" s="30" t="s">
        <v>128</v>
      </c>
      <c r="C143" s="42" t="s">
        <v>6</v>
      </c>
      <c r="D143" s="80">
        <v>20</v>
      </c>
      <c r="E143" s="29"/>
      <c r="F143" s="29">
        <f t="shared" si="5"/>
        <v>0</v>
      </c>
      <c r="G143" s="137"/>
    </row>
    <row r="144" spans="1:7" s="46" customFormat="1" ht="19.5" customHeight="1">
      <c r="A144" s="21">
        <f t="shared" si="4"/>
        <v>134</v>
      </c>
      <c r="B144" s="74" t="s">
        <v>152</v>
      </c>
      <c r="C144" s="79" t="s">
        <v>13</v>
      </c>
      <c r="D144" s="80">
        <v>1</v>
      </c>
      <c r="E144" s="29"/>
      <c r="F144" s="29">
        <f t="shared" si="5"/>
        <v>0</v>
      </c>
      <c r="G144" s="137"/>
    </row>
    <row r="145" spans="1:7" s="46" customFormat="1" ht="32.25" customHeight="1">
      <c r="A145" s="21">
        <f t="shared" si="4"/>
        <v>135</v>
      </c>
      <c r="B145" s="30" t="s">
        <v>154</v>
      </c>
      <c r="C145" s="42" t="s">
        <v>6</v>
      </c>
      <c r="D145" s="80">
        <f>D143</f>
        <v>20</v>
      </c>
      <c r="E145" s="29"/>
      <c r="F145" s="29">
        <f t="shared" si="5"/>
        <v>0</v>
      </c>
      <c r="G145" s="137"/>
    </row>
    <row r="146" spans="1:7" s="46" customFormat="1" ht="32.25" customHeight="1">
      <c r="A146" s="21">
        <f t="shared" si="4"/>
        <v>136</v>
      </c>
      <c r="B146" s="30" t="s">
        <v>153</v>
      </c>
      <c r="C146" s="42" t="s">
        <v>6</v>
      </c>
      <c r="D146" s="29">
        <f>D142</f>
        <v>30</v>
      </c>
      <c r="E146" s="29"/>
      <c r="F146" s="29">
        <f t="shared" si="5"/>
        <v>0</v>
      </c>
      <c r="G146" s="137"/>
    </row>
    <row r="147" spans="1:7" s="46" customFormat="1" ht="29.25" customHeight="1">
      <c r="A147" s="21">
        <f t="shared" si="4"/>
        <v>137</v>
      </c>
      <c r="B147" s="32" t="s">
        <v>155</v>
      </c>
      <c r="C147" s="44" t="s">
        <v>6</v>
      </c>
      <c r="D147" s="29">
        <v>4</v>
      </c>
      <c r="E147" s="29"/>
      <c r="F147" s="29">
        <f t="shared" si="5"/>
        <v>0</v>
      </c>
      <c r="G147" s="137"/>
    </row>
    <row r="148" spans="1:7" s="46" customFormat="1" ht="19.5" customHeight="1">
      <c r="A148" s="21">
        <f t="shared" si="4"/>
        <v>138</v>
      </c>
      <c r="B148" s="32" t="s">
        <v>14</v>
      </c>
      <c r="C148" s="44" t="s">
        <v>6</v>
      </c>
      <c r="D148" s="29">
        <v>8</v>
      </c>
      <c r="E148" s="29"/>
      <c r="F148" s="29">
        <f t="shared" si="5"/>
        <v>0</v>
      </c>
      <c r="G148" s="137"/>
    </row>
    <row r="149" spans="1:7" s="46" customFormat="1" ht="19.5" customHeight="1">
      <c r="A149" s="21">
        <f t="shared" si="4"/>
        <v>139</v>
      </c>
      <c r="B149" s="30" t="s">
        <v>156</v>
      </c>
      <c r="C149" s="42" t="s">
        <v>9</v>
      </c>
      <c r="D149" s="29">
        <v>1</v>
      </c>
      <c r="E149" s="29"/>
      <c r="F149" s="29">
        <f t="shared" si="5"/>
        <v>0</v>
      </c>
      <c r="G149" s="137"/>
    </row>
    <row r="150" spans="1:7" s="46" customFormat="1" ht="19.5" customHeight="1">
      <c r="A150" s="21">
        <f t="shared" si="4"/>
        <v>140</v>
      </c>
      <c r="B150" s="30" t="s">
        <v>157</v>
      </c>
      <c r="C150" s="42" t="s">
        <v>9</v>
      </c>
      <c r="D150" s="29">
        <v>4</v>
      </c>
      <c r="E150" s="29"/>
      <c r="F150" s="29">
        <f t="shared" si="5"/>
        <v>0</v>
      </c>
      <c r="G150" s="137"/>
    </row>
    <row r="151" spans="1:7" s="46" customFormat="1" ht="19.5" customHeight="1">
      <c r="A151" s="21">
        <f t="shared" si="4"/>
        <v>141</v>
      </c>
      <c r="B151" s="30" t="s">
        <v>158</v>
      </c>
      <c r="C151" s="42" t="s">
        <v>9</v>
      </c>
      <c r="D151" s="29">
        <v>2</v>
      </c>
      <c r="E151" s="29"/>
      <c r="F151" s="29">
        <f t="shared" si="5"/>
        <v>0</v>
      </c>
      <c r="G151" s="137"/>
    </row>
    <row r="152" spans="1:7" s="46" customFormat="1" ht="19.5" customHeight="1">
      <c r="A152" s="21">
        <f t="shared" si="4"/>
        <v>142</v>
      </c>
      <c r="B152" s="30" t="s">
        <v>159</v>
      </c>
      <c r="C152" s="42" t="s">
        <v>9</v>
      </c>
      <c r="D152" s="29">
        <v>2</v>
      </c>
      <c r="E152" s="29"/>
      <c r="F152" s="29">
        <f t="shared" si="5"/>
        <v>0</v>
      </c>
      <c r="G152" s="137"/>
    </row>
    <row r="153" spans="1:7" s="46" customFormat="1" ht="19.5" customHeight="1">
      <c r="A153" s="21">
        <f t="shared" si="4"/>
        <v>143</v>
      </c>
      <c r="B153" s="30" t="s">
        <v>160</v>
      </c>
      <c r="C153" s="42" t="s">
        <v>9</v>
      </c>
      <c r="D153" s="29">
        <v>4</v>
      </c>
      <c r="E153" s="29"/>
      <c r="F153" s="29">
        <f t="shared" si="5"/>
        <v>0</v>
      </c>
      <c r="G153" s="137"/>
    </row>
    <row r="154" spans="1:7" s="46" customFormat="1" ht="19.5" customHeight="1">
      <c r="A154" s="21">
        <f t="shared" si="4"/>
        <v>144</v>
      </c>
      <c r="B154" s="30" t="s">
        <v>161</v>
      </c>
      <c r="C154" s="42" t="s">
        <v>9</v>
      </c>
      <c r="D154" s="29">
        <v>10</v>
      </c>
      <c r="E154" s="29"/>
      <c r="F154" s="29">
        <f t="shared" si="5"/>
        <v>0</v>
      </c>
      <c r="G154" s="137"/>
    </row>
    <row r="155" spans="1:7" s="46" customFormat="1" ht="19.5" customHeight="1">
      <c r="A155" s="21">
        <f t="shared" si="4"/>
        <v>145</v>
      </c>
      <c r="B155" s="30" t="s">
        <v>152</v>
      </c>
      <c r="C155" s="42" t="s">
        <v>13</v>
      </c>
      <c r="D155" s="29">
        <v>1</v>
      </c>
      <c r="E155" s="29"/>
      <c r="F155" s="29">
        <f t="shared" si="5"/>
        <v>0</v>
      </c>
      <c r="G155" s="137"/>
    </row>
    <row r="156" spans="1:7" s="14" customFormat="1" ht="34.5" customHeight="1">
      <c r="A156" s="21">
        <f t="shared" si="4"/>
        <v>146</v>
      </c>
      <c r="B156" s="30" t="s">
        <v>162</v>
      </c>
      <c r="C156" s="42" t="s">
        <v>61</v>
      </c>
      <c r="D156" s="29">
        <f>D147*3.14*0.2</f>
        <v>2.5120000000000005</v>
      </c>
      <c r="E156" s="29"/>
      <c r="F156" s="29">
        <f t="shared" si="5"/>
        <v>0</v>
      </c>
      <c r="G156" s="12"/>
    </row>
    <row r="157" spans="1:7" s="14" customFormat="1" ht="33" customHeight="1">
      <c r="A157" s="21">
        <f t="shared" si="4"/>
        <v>147</v>
      </c>
      <c r="B157" s="33" t="s">
        <v>34</v>
      </c>
      <c r="C157" s="35" t="s">
        <v>13</v>
      </c>
      <c r="D157" s="29">
        <v>1</v>
      </c>
      <c r="E157" s="29"/>
      <c r="F157" s="29">
        <f t="shared" si="5"/>
        <v>0</v>
      </c>
      <c r="G157" s="12"/>
    </row>
    <row r="158" spans="1:7" s="36" customFormat="1" ht="14.25" customHeight="1">
      <c r="A158" s="21">
        <f t="shared" si="4"/>
        <v>148</v>
      </c>
      <c r="B158" s="94" t="s">
        <v>164</v>
      </c>
      <c r="C158" s="93"/>
      <c r="D158" s="91"/>
      <c r="E158" s="91"/>
      <c r="F158" s="29">
        <f t="shared" si="5"/>
        <v>0</v>
      </c>
      <c r="G158" s="136"/>
    </row>
    <row r="159" spans="1:7" s="36" customFormat="1" ht="35.25" customHeight="1">
      <c r="A159" s="21">
        <f t="shared" si="4"/>
        <v>149</v>
      </c>
      <c r="B159" s="47" t="s">
        <v>176</v>
      </c>
      <c r="C159" s="48" t="s">
        <v>6</v>
      </c>
      <c r="D159" s="49">
        <v>200</v>
      </c>
      <c r="E159" s="31"/>
      <c r="F159" s="29">
        <f t="shared" si="5"/>
        <v>0</v>
      </c>
      <c r="G159" s="136"/>
    </row>
    <row r="160" spans="1:7" s="36" customFormat="1" ht="35.25" customHeight="1">
      <c r="A160" s="21">
        <f t="shared" si="4"/>
        <v>150</v>
      </c>
      <c r="B160" s="47" t="s">
        <v>177</v>
      </c>
      <c r="C160" s="48" t="s">
        <v>6</v>
      </c>
      <c r="D160" s="49">
        <v>600</v>
      </c>
      <c r="E160" s="50"/>
      <c r="F160" s="29">
        <f t="shared" si="5"/>
        <v>0</v>
      </c>
      <c r="G160" s="136"/>
    </row>
    <row r="161" spans="1:7" s="36" customFormat="1" ht="31.5" customHeight="1">
      <c r="A161" s="21">
        <f t="shared" si="4"/>
        <v>151</v>
      </c>
      <c r="B161" s="47" t="s">
        <v>194</v>
      </c>
      <c r="C161" s="48" t="s">
        <v>6</v>
      </c>
      <c r="D161" s="31">
        <v>30</v>
      </c>
      <c r="E161" s="31"/>
      <c r="F161" s="29">
        <f t="shared" si="5"/>
        <v>0</v>
      </c>
      <c r="G161" s="136"/>
    </row>
    <row r="162" spans="1:7" s="14" customFormat="1" ht="23.25" customHeight="1">
      <c r="A162" s="21">
        <f t="shared" si="4"/>
        <v>152</v>
      </c>
      <c r="B162" s="30" t="s">
        <v>196</v>
      </c>
      <c r="C162" s="44" t="s">
        <v>53</v>
      </c>
      <c r="D162" s="29">
        <v>800</v>
      </c>
      <c r="E162" s="29"/>
      <c r="F162" s="29">
        <f t="shared" si="5"/>
        <v>0</v>
      </c>
      <c r="G162" s="12"/>
    </row>
    <row r="163" spans="1:7" s="14" customFormat="1" ht="16.5" customHeight="1">
      <c r="A163" s="21">
        <f t="shared" si="4"/>
        <v>153</v>
      </c>
      <c r="B163" s="51" t="s">
        <v>178</v>
      </c>
      <c r="C163" s="48" t="s">
        <v>9</v>
      </c>
      <c r="D163" s="49">
        <v>30</v>
      </c>
      <c r="E163" s="31"/>
      <c r="F163" s="29">
        <f t="shared" si="5"/>
        <v>0</v>
      </c>
      <c r="G163" s="12"/>
    </row>
    <row r="164" spans="1:7" s="14" customFormat="1" ht="16.5" customHeight="1">
      <c r="A164" s="21">
        <f t="shared" si="4"/>
        <v>154</v>
      </c>
      <c r="B164" s="51" t="s">
        <v>190</v>
      </c>
      <c r="C164" s="48" t="s">
        <v>9</v>
      </c>
      <c r="D164" s="49">
        <v>4</v>
      </c>
      <c r="E164" s="29"/>
      <c r="F164" s="29">
        <f t="shared" si="5"/>
        <v>0</v>
      </c>
      <c r="G164" s="12"/>
    </row>
    <row r="165" spans="1:7" s="14" customFormat="1" ht="16.5" customHeight="1">
      <c r="A165" s="21">
        <f t="shared" si="4"/>
        <v>155</v>
      </c>
      <c r="B165" s="30" t="s">
        <v>191</v>
      </c>
      <c r="C165" s="48" t="s">
        <v>9</v>
      </c>
      <c r="D165" s="29">
        <v>1</v>
      </c>
      <c r="E165" s="29"/>
      <c r="F165" s="29">
        <f t="shared" si="5"/>
        <v>0</v>
      </c>
      <c r="G165" s="12"/>
    </row>
    <row r="166" spans="1:7" s="14" customFormat="1" ht="22.5" customHeight="1">
      <c r="A166" s="21">
        <f t="shared" si="4"/>
        <v>156</v>
      </c>
      <c r="B166" s="53" t="s">
        <v>189</v>
      </c>
      <c r="C166" s="48" t="s">
        <v>9</v>
      </c>
      <c r="D166" s="49">
        <v>1</v>
      </c>
      <c r="E166" s="31"/>
      <c r="F166" s="29">
        <f t="shared" si="5"/>
        <v>0</v>
      </c>
      <c r="G166" s="12"/>
    </row>
    <row r="167" spans="1:7" s="14" customFormat="1" ht="22.5" customHeight="1">
      <c r="A167" s="21">
        <f t="shared" si="4"/>
        <v>157</v>
      </c>
      <c r="B167" s="53" t="s">
        <v>192</v>
      </c>
      <c r="C167" s="48" t="s">
        <v>53</v>
      </c>
      <c r="D167" s="49">
        <v>2</v>
      </c>
      <c r="E167" s="31"/>
      <c r="F167" s="29">
        <f t="shared" si="5"/>
        <v>0</v>
      </c>
      <c r="G167" s="12"/>
    </row>
    <row r="168" spans="1:7" s="14" customFormat="1" ht="22.5" customHeight="1">
      <c r="A168" s="21">
        <f t="shared" si="4"/>
        <v>158</v>
      </c>
      <c r="B168" s="53" t="s">
        <v>193</v>
      </c>
      <c r="C168" s="48" t="s">
        <v>53</v>
      </c>
      <c r="D168" s="49">
        <v>4</v>
      </c>
      <c r="E168" s="31"/>
      <c r="F168" s="29">
        <f t="shared" si="5"/>
        <v>0</v>
      </c>
      <c r="G168" s="12"/>
    </row>
    <row r="169" spans="1:7" s="14" customFormat="1" ht="16.5" customHeight="1">
      <c r="A169" s="21">
        <f t="shared" si="4"/>
        <v>159</v>
      </c>
      <c r="B169" s="30" t="s">
        <v>184</v>
      </c>
      <c r="C169" s="44" t="s">
        <v>9</v>
      </c>
      <c r="D169" s="29">
        <v>80</v>
      </c>
      <c r="E169" s="29"/>
      <c r="F169" s="29">
        <f t="shared" si="5"/>
        <v>0</v>
      </c>
      <c r="G169" s="12"/>
    </row>
    <row r="170" spans="1:7" s="14" customFormat="1" ht="16.5" customHeight="1">
      <c r="A170" s="21">
        <f t="shared" si="4"/>
        <v>160</v>
      </c>
      <c r="B170" s="47" t="s">
        <v>185</v>
      </c>
      <c r="C170" s="48" t="s">
        <v>35</v>
      </c>
      <c r="D170" s="49">
        <v>5</v>
      </c>
      <c r="E170" s="31"/>
      <c r="F170" s="29">
        <f t="shared" si="5"/>
        <v>0</v>
      </c>
      <c r="G170" s="12"/>
    </row>
    <row r="171" spans="1:7" s="14" customFormat="1" ht="16.5" customHeight="1">
      <c r="A171" s="21">
        <f t="shared" si="4"/>
        <v>161</v>
      </c>
      <c r="B171" s="47" t="s">
        <v>186</v>
      </c>
      <c r="C171" s="48" t="s">
        <v>35</v>
      </c>
      <c r="D171" s="49">
        <v>5</v>
      </c>
      <c r="E171" s="31"/>
      <c r="F171" s="29">
        <f t="shared" si="5"/>
        <v>0</v>
      </c>
      <c r="G171" s="12"/>
    </row>
    <row r="172" spans="1:7" s="41" customFormat="1" ht="16.5" customHeight="1">
      <c r="A172" s="21">
        <f t="shared" si="4"/>
        <v>162</v>
      </c>
      <c r="B172" s="47" t="s">
        <v>179</v>
      </c>
      <c r="C172" s="42" t="s">
        <v>9</v>
      </c>
      <c r="D172" s="31">
        <f>SUM(D173:D174)</f>
        <v>19</v>
      </c>
      <c r="E172" s="31"/>
      <c r="F172" s="29">
        <f t="shared" si="5"/>
        <v>0</v>
      </c>
      <c r="G172" s="12"/>
    </row>
    <row r="173" spans="1:7" s="41" customFormat="1" ht="16.5" customHeight="1">
      <c r="A173" s="21">
        <f t="shared" si="4"/>
        <v>163</v>
      </c>
      <c r="B173" s="47" t="s">
        <v>187</v>
      </c>
      <c r="C173" s="42" t="s">
        <v>9</v>
      </c>
      <c r="D173" s="31">
        <v>16</v>
      </c>
      <c r="E173" s="31"/>
      <c r="F173" s="29">
        <f t="shared" si="5"/>
        <v>0</v>
      </c>
      <c r="G173" s="12"/>
    </row>
    <row r="174" spans="1:7" s="41" customFormat="1" ht="16.5" customHeight="1">
      <c r="A174" s="21">
        <f t="shared" si="4"/>
        <v>164</v>
      </c>
      <c r="B174" s="47" t="s">
        <v>188</v>
      </c>
      <c r="C174" s="42" t="s">
        <v>9</v>
      </c>
      <c r="D174" s="31">
        <v>3</v>
      </c>
      <c r="E174" s="31"/>
      <c r="F174" s="29">
        <f t="shared" si="5"/>
        <v>0</v>
      </c>
      <c r="G174" s="12"/>
    </row>
    <row r="175" spans="1:7" s="41" customFormat="1" ht="16.5" customHeight="1">
      <c r="A175" s="21">
        <f t="shared" si="4"/>
        <v>165</v>
      </c>
      <c r="B175" s="51" t="s">
        <v>26</v>
      </c>
      <c r="C175" s="52" t="s">
        <v>13</v>
      </c>
      <c r="D175" s="31">
        <v>1</v>
      </c>
      <c r="E175" s="49"/>
      <c r="F175" s="29">
        <f t="shared" si="5"/>
        <v>0</v>
      </c>
      <c r="G175" s="12"/>
    </row>
    <row r="176" spans="1:7" s="41" customFormat="1" ht="18.75" customHeight="1">
      <c r="A176" s="21">
        <f t="shared" si="4"/>
        <v>166</v>
      </c>
      <c r="B176" s="99" t="s">
        <v>180</v>
      </c>
      <c r="C176" s="99"/>
      <c r="D176" s="100"/>
      <c r="E176" s="100"/>
      <c r="F176" s="100"/>
      <c r="G176" s="12"/>
    </row>
    <row r="177" spans="1:7" s="41" customFormat="1" ht="44.25" customHeight="1">
      <c r="A177" s="117">
        <f t="shared" si="4"/>
        <v>167</v>
      </c>
      <c r="B177" s="125" t="s">
        <v>204</v>
      </c>
      <c r="C177" s="130" t="s">
        <v>9</v>
      </c>
      <c r="D177" s="131">
        <v>4</v>
      </c>
      <c r="E177" s="128"/>
      <c r="F177" s="121">
        <f t="shared" si="5"/>
        <v>0</v>
      </c>
      <c r="G177" s="132" t="s">
        <v>212</v>
      </c>
    </row>
    <row r="178" spans="1:7" s="41" customFormat="1" ht="15.75" customHeight="1">
      <c r="A178" s="21">
        <f t="shared" si="4"/>
        <v>168</v>
      </c>
      <c r="B178" s="92" t="s">
        <v>163</v>
      </c>
      <c r="C178" s="95" t="s">
        <v>9</v>
      </c>
      <c r="D178" s="92">
        <v>3</v>
      </c>
      <c r="E178" s="92"/>
      <c r="F178" s="29">
        <f t="shared" si="5"/>
        <v>0</v>
      </c>
      <c r="G178" s="12"/>
    </row>
    <row r="179" spans="1:7" s="41" customFormat="1" ht="15.75" customHeight="1">
      <c r="A179" s="21">
        <f t="shared" si="4"/>
        <v>169</v>
      </c>
      <c r="B179" s="55" t="s">
        <v>195</v>
      </c>
      <c r="C179" s="54" t="s">
        <v>13</v>
      </c>
      <c r="D179" s="49">
        <v>1</v>
      </c>
      <c r="E179" s="56"/>
      <c r="F179" s="29">
        <f t="shared" si="5"/>
        <v>0</v>
      </c>
      <c r="G179" s="12"/>
    </row>
    <row r="180" spans="1:7" s="41" customFormat="1" ht="12.75">
      <c r="A180" s="21">
        <f t="shared" si="4"/>
        <v>170</v>
      </c>
      <c r="B180" s="97" t="s">
        <v>174</v>
      </c>
      <c r="C180" s="98"/>
      <c r="D180" s="98"/>
      <c r="E180" s="98"/>
      <c r="F180" s="98"/>
      <c r="G180" s="12"/>
    </row>
    <row r="181" spans="1:7" s="41" customFormat="1" ht="12.75">
      <c r="A181" s="21">
        <f t="shared" si="4"/>
        <v>171</v>
      </c>
      <c r="B181" s="57" t="s">
        <v>17</v>
      </c>
      <c r="C181" s="58"/>
      <c r="D181" s="50"/>
      <c r="E181" s="50"/>
      <c r="F181" s="29">
        <f t="shared" si="5"/>
        <v>0</v>
      </c>
      <c r="G181" s="12"/>
    </row>
    <row r="182" spans="1:7" s="41" customFormat="1" ht="13.5" customHeight="1">
      <c r="A182" s="21">
        <f t="shared" si="4"/>
        <v>172</v>
      </c>
      <c r="B182" s="107" t="s">
        <v>62</v>
      </c>
      <c r="C182" s="58" t="s">
        <v>6</v>
      </c>
      <c r="D182" s="60">
        <v>500</v>
      </c>
      <c r="E182" s="60"/>
      <c r="F182" s="29">
        <f t="shared" si="5"/>
        <v>0</v>
      </c>
      <c r="G182" s="12"/>
    </row>
    <row r="183" spans="1:7" s="41" customFormat="1" ht="13.5" customHeight="1">
      <c r="A183" s="21">
        <f t="shared" si="4"/>
        <v>173</v>
      </c>
      <c r="B183" s="59" t="s">
        <v>18</v>
      </c>
      <c r="C183" s="58" t="s">
        <v>6</v>
      </c>
      <c r="D183" s="60">
        <v>200</v>
      </c>
      <c r="E183" s="60"/>
      <c r="F183" s="29">
        <f t="shared" si="5"/>
        <v>0</v>
      </c>
      <c r="G183" s="12"/>
    </row>
    <row r="184" spans="1:7" s="41" customFormat="1" ht="13.5" customHeight="1">
      <c r="A184" s="21">
        <f t="shared" si="4"/>
        <v>174</v>
      </c>
      <c r="B184" s="59" t="s">
        <v>19</v>
      </c>
      <c r="C184" s="58" t="s">
        <v>6</v>
      </c>
      <c r="D184" s="60">
        <v>100</v>
      </c>
      <c r="E184" s="60"/>
      <c r="F184" s="29">
        <f t="shared" si="5"/>
        <v>0</v>
      </c>
      <c r="G184" s="12"/>
    </row>
    <row r="185" spans="1:7" s="41" customFormat="1" ht="13.5" customHeight="1">
      <c r="A185" s="21">
        <f t="shared" si="4"/>
        <v>175</v>
      </c>
      <c r="B185" s="59" t="s">
        <v>20</v>
      </c>
      <c r="C185" s="58" t="s">
        <v>6</v>
      </c>
      <c r="D185" s="60">
        <v>200</v>
      </c>
      <c r="E185" s="60"/>
      <c r="F185" s="29">
        <f t="shared" si="5"/>
        <v>0</v>
      </c>
      <c r="G185" s="12"/>
    </row>
    <row r="186" spans="1:7" s="41" customFormat="1" ht="20.25" customHeight="1">
      <c r="A186" s="21">
        <f t="shared" si="4"/>
        <v>176</v>
      </c>
      <c r="B186" s="59" t="s">
        <v>21</v>
      </c>
      <c r="C186" s="58" t="s">
        <v>22</v>
      </c>
      <c r="D186" s="60">
        <v>48</v>
      </c>
      <c r="E186" s="60"/>
      <c r="F186" s="29">
        <f t="shared" si="5"/>
        <v>0</v>
      </c>
      <c r="G186" s="12"/>
    </row>
    <row r="187" spans="1:7" s="41" customFormat="1" ht="12.75">
      <c r="A187" s="21">
        <f t="shared" si="4"/>
        <v>177</v>
      </c>
      <c r="B187" s="57" t="s">
        <v>24</v>
      </c>
      <c r="C187" s="58"/>
      <c r="D187" s="60"/>
      <c r="E187" s="60"/>
      <c r="F187" s="29">
        <f t="shared" si="5"/>
        <v>0</v>
      </c>
      <c r="G187" s="12"/>
    </row>
    <row r="188" spans="1:7" s="41" customFormat="1" ht="12.75" customHeight="1">
      <c r="A188" s="21">
        <f t="shared" si="4"/>
        <v>178</v>
      </c>
      <c r="B188" s="61" t="s">
        <v>63</v>
      </c>
      <c r="C188" s="58" t="s">
        <v>6</v>
      </c>
      <c r="D188" s="60">
        <v>1500</v>
      </c>
      <c r="E188" s="60"/>
      <c r="F188" s="29">
        <f t="shared" si="5"/>
        <v>0</v>
      </c>
      <c r="G188" s="12"/>
    </row>
    <row r="189" spans="1:7" s="41" customFormat="1" ht="12.75" customHeight="1">
      <c r="A189" s="21">
        <f t="shared" si="4"/>
        <v>179</v>
      </c>
      <c r="B189" s="61" t="s">
        <v>64</v>
      </c>
      <c r="C189" s="58" t="s">
        <v>9</v>
      </c>
      <c r="D189" s="60">
        <v>3</v>
      </c>
      <c r="E189" s="60"/>
      <c r="F189" s="29">
        <f t="shared" si="5"/>
        <v>0</v>
      </c>
      <c r="G189" s="12"/>
    </row>
    <row r="190" spans="1:7" s="41" customFormat="1" ht="12.75" customHeight="1">
      <c r="A190" s="21">
        <f t="shared" si="4"/>
        <v>180</v>
      </c>
      <c r="B190" s="61" t="s">
        <v>25</v>
      </c>
      <c r="C190" s="58" t="s">
        <v>9</v>
      </c>
      <c r="D190" s="60">
        <v>68</v>
      </c>
      <c r="E190" s="60"/>
      <c r="F190" s="29">
        <f t="shared" si="5"/>
        <v>0</v>
      </c>
      <c r="G190" s="12"/>
    </row>
    <row r="191" spans="1:7" s="41" customFormat="1" ht="12.75" customHeight="1">
      <c r="A191" s="21">
        <f t="shared" si="4"/>
        <v>181</v>
      </c>
      <c r="B191" s="61" t="s">
        <v>197</v>
      </c>
      <c r="C191" s="58" t="s">
        <v>6</v>
      </c>
      <c r="D191" s="60">
        <v>290</v>
      </c>
      <c r="E191" s="60"/>
      <c r="F191" s="29">
        <f t="shared" si="5"/>
        <v>0</v>
      </c>
      <c r="G191" s="12"/>
    </row>
    <row r="192" spans="1:7" s="41" customFormat="1" ht="12.75" customHeight="1">
      <c r="A192" s="21">
        <f t="shared" si="4"/>
        <v>182</v>
      </c>
      <c r="B192" s="61" t="s">
        <v>182</v>
      </c>
      <c r="C192" s="58" t="s">
        <v>6</v>
      </c>
      <c r="D192" s="60">
        <v>36</v>
      </c>
      <c r="E192" s="60"/>
      <c r="F192" s="29">
        <f t="shared" si="5"/>
        <v>0</v>
      </c>
      <c r="G192" s="12"/>
    </row>
    <row r="193" spans="1:7" s="41" customFormat="1" ht="16.5" customHeight="1">
      <c r="A193" s="21">
        <f t="shared" si="4"/>
        <v>183</v>
      </c>
      <c r="B193" s="61" t="s">
        <v>183</v>
      </c>
      <c r="C193" s="58" t="s">
        <v>13</v>
      </c>
      <c r="D193" s="60">
        <v>1</v>
      </c>
      <c r="E193" s="60"/>
      <c r="F193" s="29">
        <f t="shared" si="5"/>
        <v>0</v>
      </c>
      <c r="G193" s="12"/>
    </row>
    <row r="194" spans="1:7" s="41" customFormat="1" ht="18" customHeight="1">
      <c r="A194" s="21">
        <f t="shared" si="4"/>
        <v>184</v>
      </c>
      <c r="B194" s="61" t="s">
        <v>27</v>
      </c>
      <c r="C194" s="58" t="s">
        <v>22</v>
      </c>
      <c r="D194" s="62">
        <f>D190</f>
        <v>68</v>
      </c>
      <c r="E194" s="60"/>
      <c r="F194" s="29">
        <f t="shared" si="5"/>
        <v>0</v>
      </c>
      <c r="G194" s="12"/>
    </row>
    <row r="195" spans="1:7" s="41" customFormat="1" ht="18.75" customHeight="1">
      <c r="A195" s="21">
        <f t="shared" si="4"/>
        <v>185</v>
      </c>
      <c r="B195" s="97" t="s">
        <v>23</v>
      </c>
      <c r="C195" s="98"/>
      <c r="D195" s="73"/>
      <c r="E195" s="73"/>
      <c r="F195" s="101">
        <f>SUM(F12:F194)</f>
        <v>0</v>
      </c>
      <c r="G195" s="12"/>
    </row>
    <row r="196" spans="1:7" s="41" customFormat="1" ht="18.75" customHeight="1">
      <c r="A196" s="21">
        <f t="shared" si="4"/>
        <v>186</v>
      </c>
      <c r="B196" s="97" t="s">
        <v>28</v>
      </c>
      <c r="C196" s="102">
        <v>0.02</v>
      </c>
      <c r="D196" s="73"/>
      <c r="E196" s="73"/>
      <c r="F196" s="101">
        <f>C196*F195</f>
        <v>0</v>
      </c>
      <c r="G196" s="12"/>
    </row>
    <row r="197" spans="1:7" s="41" customFormat="1" ht="18.75" customHeight="1">
      <c r="A197" s="21">
        <f t="shared" si="4"/>
        <v>187</v>
      </c>
      <c r="B197" s="97" t="s">
        <v>23</v>
      </c>
      <c r="C197" s="98"/>
      <c r="D197" s="73"/>
      <c r="E197" s="73"/>
      <c r="F197" s="101">
        <f>F196+F195</f>
        <v>0</v>
      </c>
      <c r="G197" s="12"/>
    </row>
    <row r="198" spans="1:7" s="41" customFormat="1" ht="18.75" customHeight="1">
      <c r="A198" s="21">
        <f t="shared" si="4"/>
        <v>188</v>
      </c>
      <c r="B198" s="104" t="s">
        <v>29</v>
      </c>
      <c r="C198" s="105">
        <v>0.1</v>
      </c>
      <c r="D198" s="106"/>
      <c r="E198" s="106"/>
      <c r="F198" s="106">
        <f>F197*C198</f>
        <v>0</v>
      </c>
      <c r="G198" s="12"/>
    </row>
    <row r="199" spans="1:7" s="41" customFormat="1" ht="18.75" customHeight="1">
      <c r="A199" s="21">
        <f t="shared" si="4"/>
        <v>189</v>
      </c>
      <c r="B199" s="97" t="s">
        <v>23</v>
      </c>
      <c r="C199" s="103"/>
      <c r="D199" s="73"/>
      <c r="E199" s="73"/>
      <c r="F199" s="101">
        <f>F198+F197</f>
        <v>0</v>
      </c>
      <c r="G199" s="12"/>
    </row>
    <row r="200" spans="1:7" s="14" customFormat="1" ht="22.5" customHeight="1">
      <c r="A200" s="12"/>
      <c r="C200" s="63"/>
      <c r="D200" s="15"/>
      <c r="E200" s="16"/>
      <c r="G200" s="12"/>
    </row>
    <row r="201" spans="1:7" s="17" customFormat="1" ht="25.5" customHeight="1">
      <c r="A201" s="132" t="s">
        <v>212</v>
      </c>
      <c r="B201" s="133" t="s">
        <v>213</v>
      </c>
      <c r="C201" s="133"/>
      <c r="D201" s="133"/>
      <c r="E201" s="133"/>
      <c r="F201" s="133"/>
      <c r="G201" s="12"/>
    </row>
    <row r="202" spans="1:7" s="14" customFormat="1" ht="12.75">
      <c r="A202" s="12"/>
      <c r="C202" s="63"/>
      <c r="D202" s="15"/>
      <c r="E202" s="16"/>
      <c r="G202" s="12"/>
    </row>
    <row r="203" spans="1:7" s="14" customFormat="1" ht="12.75">
      <c r="A203" s="12"/>
      <c r="B203" s="41"/>
      <c r="C203" s="63"/>
      <c r="D203" s="15"/>
      <c r="E203" s="16"/>
      <c r="G203" s="12"/>
    </row>
    <row r="204" spans="1:7" s="14" customFormat="1" ht="12.75">
      <c r="A204" s="12"/>
      <c r="C204" s="63"/>
      <c r="D204" s="15"/>
      <c r="E204" s="16"/>
      <c r="G204" s="12"/>
    </row>
    <row r="205" spans="1:7" s="14" customFormat="1" ht="12.75">
      <c r="A205" s="12"/>
      <c r="B205" s="13"/>
      <c r="C205" s="63"/>
      <c r="D205" s="15"/>
      <c r="E205" s="16"/>
      <c r="G205" s="12"/>
    </row>
    <row r="206" spans="1:7" s="14" customFormat="1" ht="29.25" customHeight="1">
      <c r="A206" s="12"/>
      <c r="B206" s="67"/>
      <c r="C206" s="63"/>
      <c r="D206" s="15"/>
      <c r="E206" s="16"/>
      <c r="G206" s="12"/>
    </row>
    <row r="223" spans="1:7" s="41" customFormat="1" ht="12.75">
      <c r="A223" s="12"/>
      <c r="C223" s="63"/>
      <c r="D223" s="64"/>
      <c r="E223" s="65"/>
      <c r="F223" s="66"/>
      <c r="G223" s="12"/>
    </row>
    <row r="224" spans="1:7" s="41" customFormat="1" ht="12.75">
      <c r="A224" s="12"/>
      <c r="C224" s="63"/>
      <c r="D224" s="64"/>
      <c r="E224" s="65"/>
      <c r="F224" s="66"/>
      <c r="G224" s="12"/>
    </row>
    <row r="225" spans="1:7" s="41" customFormat="1" ht="12.75">
      <c r="A225" s="12"/>
      <c r="C225" s="63"/>
      <c r="D225" s="64"/>
      <c r="E225" s="65"/>
      <c r="F225" s="66"/>
      <c r="G225" s="12"/>
    </row>
    <row r="226" spans="1:7" s="41" customFormat="1" ht="12.75">
      <c r="A226" s="12"/>
      <c r="C226" s="63"/>
      <c r="D226" s="64"/>
      <c r="E226" s="65"/>
      <c r="F226" s="66"/>
      <c r="G226" s="12"/>
    </row>
    <row r="227" spans="1:7" s="41" customFormat="1" ht="12.75">
      <c r="A227" s="12"/>
      <c r="C227" s="63"/>
      <c r="D227" s="64"/>
      <c r="E227" s="65"/>
      <c r="F227" s="66"/>
      <c r="G227" s="12"/>
    </row>
    <row r="228" spans="1:7" s="41" customFormat="1" ht="12.75">
      <c r="A228" s="12"/>
      <c r="C228" s="63"/>
      <c r="D228" s="64"/>
      <c r="E228" s="65"/>
      <c r="F228" s="66"/>
      <c r="G228" s="12"/>
    </row>
    <row r="229" spans="1:7" s="41" customFormat="1" ht="12.75">
      <c r="A229" s="12"/>
      <c r="C229" s="63"/>
      <c r="D229" s="64"/>
      <c r="E229" s="65"/>
      <c r="F229" s="66"/>
      <c r="G229" s="12"/>
    </row>
    <row r="230" spans="1:7" s="41" customFormat="1" ht="12.75">
      <c r="A230" s="12"/>
      <c r="C230" s="63"/>
      <c r="D230" s="64"/>
      <c r="E230" s="65"/>
      <c r="F230" s="66"/>
      <c r="G230" s="12"/>
    </row>
    <row r="231" spans="1:7" s="41" customFormat="1" ht="12.75">
      <c r="A231" s="12"/>
      <c r="C231" s="63"/>
      <c r="D231" s="64"/>
      <c r="E231" s="65"/>
      <c r="F231" s="66"/>
      <c r="G231" s="12"/>
    </row>
    <row r="232" spans="1:7" s="41" customFormat="1" ht="12.75">
      <c r="A232" s="12"/>
      <c r="C232" s="63"/>
      <c r="D232" s="64"/>
      <c r="E232" s="65"/>
      <c r="F232" s="66"/>
      <c r="G232" s="12"/>
    </row>
    <row r="233" spans="1:7" s="41" customFormat="1" ht="12.75">
      <c r="A233" s="12"/>
      <c r="C233" s="63"/>
      <c r="D233" s="64"/>
      <c r="E233" s="65"/>
      <c r="F233" s="66"/>
      <c r="G233" s="12"/>
    </row>
    <row r="234" spans="1:7" s="41" customFormat="1" ht="12.75">
      <c r="A234" s="12"/>
      <c r="C234" s="63"/>
      <c r="D234" s="64"/>
      <c r="E234" s="65"/>
      <c r="F234" s="66"/>
      <c r="G234" s="12"/>
    </row>
    <row r="235" spans="1:7" s="41" customFormat="1" ht="12.75">
      <c r="A235" s="12"/>
      <c r="C235" s="63"/>
      <c r="D235" s="64"/>
      <c r="E235" s="65"/>
      <c r="F235" s="66"/>
      <c r="G235" s="12"/>
    </row>
    <row r="236" spans="1:7" s="41" customFormat="1" ht="12.75">
      <c r="A236" s="12"/>
      <c r="C236" s="63"/>
      <c r="D236" s="64"/>
      <c r="E236" s="65"/>
      <c r="F236" s="66"/>
      <c r="G236" s="12"/>
    </row>
    <row r="237" spans="1:7" s="41" customFormat="1" ht="12.75">
      <c r="A237" s="12"/>
      <c r="C237" s="63"/>
      <c r="D237" s="64"/>
      <c r="E237" s="65"/>
      <c r="F237" s="66"/>
      <c r="G237" s="12"/>
    </row>
    <row r="238" spans="1:7" s="41" customFormat="1" ht="12.75">
      <c r="A238" s="12"/>
      <c r="C238" s="63"/>
      <c r="D238" s="64"/>
      <c r="E238" s="65"/>
      <c r="F238" s="66"/>
      <c r="G238" s="12"/>
    </row>
    <row r="239" spans="1:7" s="41" customFormat="1" ht="12.75">
      <c r="A239" s="12"/>
      <c r="C239" s="63"/>
      <c r="D239" s="64"/>
      <c r="E239" s="65"/>
      <c r="F239" s="66"/>
      <c r="G239" s="12"/>
    </row>
    <row r="240" spans="1:7" s="41" customFormat="1" ht="12.75">
      <c r="A240" s="12"/>
      <c r="C240" s="63"/>
      <c r="D240" s="64"/>
      <c r="E240" s="65"/>
      <c r="F240" s="66"/>
      <c r="G240" s="12"/>
    </row>
    <row r="241" spans="1:7" s="41" customFormat="1" ht="12.75">
      <c r="A241" s="12"/>
      <c r="C241" s="63"/>
      <c r="D241" s="64"/>
      <c r="E241" s="65"/>
      <c r="F241" s="66"/>
      <c r="G241" s="12"/>
    </row>
    <row r="242" spans="1:7" s="41" customFormat="1" ht="12.75">
      <c r="A242" s="12"/>
      <c r="C242" s="63"/>
      <c r="D242" s="64"/>
      <c r="E242" s="65"/>
      <c r="F242" s="66"/>
      <c r="G242" s="12"/>
    </row>
    <row r="243" spans="1:7" s="41" customFormat="1" ht="12.75">
      <c r="A243" s="12"/>
      <c r="C243" s="63"/>
      <c r="D243" s="64"/>
      <c r="E243" s="65"/>
      <c r="F243" s="66"/>
      <c r="G243" s="12"/>
    </row>
    <row r="244" spans="1:7" s="41" customFormat="1" ht="12.75">
      <c r="A244" s="12"/>
      <c r="C244" s="63"/>
      <c r="D244" s="64"/>
      <c r="E244" s="65"/>
      <c r="F244" s="66"/>
      <c r="G244" s="12"/>
    </row>
    <row r="245" spans="1:7" s="41" customFormat="1" ht="12.75">
      <c r="A245" s="12"/>
      <c r="C245" s="63"/>
      <c r="D245" s="64"/>
      <c r="E245" s="65"/>
      <c r="F245" s="66"/>
      <c r="G245" s="12"/>
    </row>
    <row r="246" spans="1:7" s="41" customFormat="1" ht="12.75">
      <c r="A246" s="12"/>
      <c r="C246" s="63"/>
      <c r="D246" s="64"/>
      <c r="E246" s="65"/>
      <c r="F246" s="66"/>
      <c r="G246" s="12"/>
    </row>
    <row r="247" spans="1:7" s="41" customFormat="1" ht="12.75">
      <c r="A247" s="12"/>
      <c r="C247" s="63"/>
      <c r="D247" s="64"/>
      <c r="E247" s="65"/>
      <c r="F247" s="66"/>
      <c r="G247" s="12"/>
    </row>
    <row r="248" spans="1:7" s="41" customFormat="1" ht="12.75">
      <c r="A248" s="12"/>
      <c r="C248" s="63"/>
      <c r="D248" s="64"/>
      <c r="E248" s="65"/>
      <c r="F248" s="66"/>
      <c r="G248" s="12"/>
    </row>
    <row r="249" spans="1:7" s="41" customFormat="1" ht="12.75">
      <c r="A249" s="12"/>
      <c r="C249" s="63"/>
      <c r="D249" s="64"/>
      <c r="E249" s="65"/>
      <c r="F249" s="66"/>
      <c r="G249" s="12"/>
    </row>
    <row r="250" spans="1:7" s="41" customFormat="1" ht="12.75">
      <c r="A250" s="12"/>
      <c r="C250" s="63"/>
      <c r="D250" s="64"/>
      <c r="E250" s="65"/>
      <c r="F250" s="66"/>
      <c r="G250" s="12"/>
    </row>
    <row r="251" spans="1:7" s="41" customFormat="1" ht="12.75">
      <c r="A251" s="12"/>
      <c r="C251" s="63"/>
      <c r="D251" s="64"/>
      <c r="E251" s="65"/>
      <c r="F251" s="66"/>
      <c r="G251" s="12"/>
    </row>
    <row r="252" spans="1:7" s="41" customFormat="1" ht="12.75">
      <c r="A252" s="12"/>
      <c r="C252" s="63"/>
      <c r="D252" s="64"/>
      <c r="E252" s="65"/>
      <c r="F252" s="66"/>
      <c r="G252" s="12"/>
    </row>
    <row r="253" spans="1:7" s="41" customFormat="1" ht="12.75">
      <c r="A253" s="12"/>
      <c r="C253" s="63"/>
      <c r="D253" s="64"/>
      <c r="E253" s="65"/>
      <c r="F253" s="66"/>
      <c r="G253" s="12"/>
    </row>
    <row r="254" spans="1:7" s="41" customFormat="1" ht="12.75">
      <c r="A254" s="12"/>
      <c r="C254" s="63"/>
      <c r="D254" s="64"/>
      <c r="E254" s="65"/>
      <c r="F254" s="66"/>
      <c r="G254" s="12"/>
    </row>
    <row r="255" spans="1:7" s="41" customFormat="1" ht="12.75">
      <c r="A255" s="12"/>
      <c r="C255" s="63"/>
      <c r="D255" s="64"/>
      <c r="E255" s="65"/>
      <c r="F255" s="66"/>
      <c r="G255" s="12"/>
    </row>
    <row r="256" spans="1:7" s="41" customFormat="1" ht="12.75">
      <c r="A256" s="12"/>
      <c r="C256" s="63"/>
      <c r="D256" s="64"/>
      <c r="E256" s="65"/>
      <c r="F256" s="66"/>
      <c r="G256" s="12"/>
    </row>
    <row r="257" spans="1:7" s="41" customFormat="1" ht="12.75">
      <c r="A257" s="12"/>
      <c r="C257" s="63"/>
      <c r="D257" s="64"/>
      <c r="E257" s="65"/>
      <c r="F257" s="66"/>
      <c r="G257" s="12"/>
    </row>
    <row r="258" spans="1:7" s="41" customFormat="1" ht="12.75">
      <c r="A258" s="12"/>
      <c r="C258" s="63"/>
      <c r="D258" s="64"/>
      <c r="E258" s="65"/>
      <c r="F258" s="66"/>
      <c r="G258" s="12"/>
    </row>
    <row r="259" spans="1:7" s="41" customFormat="1" ht="12.75">
      <c r="A259" s="12"/>
      <c r="C259" s="63"/>
      <c r="D259" s="64"/>
      <c r="E259" s="65"/>
      <c r="F259" s="66"/>
      <c r="G259" s="12"/>
    </row>
    <row r="260" spans="1:7" s="41" customFormat="1" ht="12.75">
      <c r="A260" s="12"/>
      <c r="C260" s="63"/>
      <c r="D260" s="64"/>
      <c r="E260" s="65"/>
      <c r="F260" s="66"/>
      <c r="G260" s="12"/>
    </row>
    <row r="261" spans="1:7" s="41" customFormat="1" ht="12.75">
      <c r="A261" s="12"/>
      <c r="C261" s="63"/>
      <c r="D261" s="64"/>
      <c r="E261" s="65"/>
      <c r="F261" s="66"/>
      <c r="G261" s="12"/>
    </row>
    <row r="262" spans="1:7" s="41" customFormat="1" ht="12.75">
      <c r="A262" s="12"/>
      <c r="C262" s="63"/>
      <c r="D262" s="64"/>
      <c r="E262" s="65"/>
      <c r="F262" s="66"/>
      <c r="G262" s="12"/>
    </row>
    <row r="263" spans="1:7" s="41" customFormat="1" ht="12.75">
      <c r="A263" s="12"/>
      <c r="C263" s="63"/>
      <c r="D263" s="64"/>
      <c r="E263" s="65"/>
      <c r="F263" s="66"/>
      <c r="G263" s="12"/>
    </row>
    <row r="264" spans="1:7" s="41" customFormat="1" ht="12.75">
      <c r="A264" s="12"/>
      <c r="C264" s="63"/>
      <c r="D264" s="64"/>
      <c r="E264" s="65"/>
      <c r="F264" s="66"/>
      <c r="G264" s="12"/>
    </row>
    <row r="265" spans="1:7" s="41" customFormat="1" ht="12.75">
      <c r="A265" s="12"/>
      <c r="C265" s="63"/>
      <c r="D265" s="64"/>
      <c r="E265" s="65"/>
      <c r="F265" s="66"/>
      <c r="G265" s="12"/>
    </row>
    <row r="266" spans="1:7" s="41" customFormat="1" ht="12.75">
      <c r="A266" s="12"/>
      <c r="C266" s="63"/>
      <c r="D266" s="64"/>
      <c r="E266" s="65"/>
      <c r="F266" s="66"/>
      <c r="G266" s="12"/>
    </row>
    <row r="267" spans="1:7" s="41" customFormat="1" ht="12.75">
      <c r="A267" s="12"/>
      <c r="C267" s="63"/>
      <c r="D267" s="64"/>
      <c r="E267" s="65"/>
      <c r="F267" s="66"/>
      <c r="G267" s="12"/>
    </row>
    <row r="268" spans="1:7" s="41" customFormat="1" ht="12.75">
      <c r="A268" s="12"/>
      <c r="C268" s="63"/>
      <c r="D268" s="64"/>
      <c r="E268" s="65"/>
      <c r="F268" s="66"/>
      <c r="G268" s="12"/>
    </row>
    <row r="269" spans="1:7" s="41" customFormat="1" ht="12.75">
      <c r="A269" s="12"/>
      <c r="C269" s="63"/>
      <c r="D269" s="64"/>
      <c r="E269" s="65"/>
      <c r="F269" s="66"/>
      <c r="G269" s="12"/>
    </row>
    <row r="270" spans="1:7" s="41" customFormat="1" ht="12.75">
      <c r="A270" s="12"/>
      <c r="C270" s="63"/>
      <c r="D270" s="64"/>
      <c r="E270" s="65"/>
      <c r="F270" s="66"/>
      <c r="G270" s="12"/>
    </row>
    <row r="271" spans="1:7" s="41" customFormat="1" ht="12.75">
      <c r="A271" s="12"/>
      <c r="C271" s="63"/>
      <c r="D271" s="64"/>
      <c r="E271" s="65"/>
      <c r="F271" s="66"/>
      <c r="G271" s="12"/>
    </row>
    <row r="272" spans="1:7" s="41" customFormat="1" ht="12.75">
      <c r="A272" s="12"/>
      <c r="C272" s="63"/>
      <c r="D272" s="64"/>
      <c r="E272" s="65"/>
      <c r="F272" s="66"/>
      <c r="G272" s="12"/>
    </row>
    <row r="273" spans="1:7" s="41" customFormat="1" ht="12.75">
      <c r="A273" s="12"/>
      <c r="C273" s="63"/>
      <c r="D273" s="64"/>
      <c r="E273" s="65"/>
      <c r="F273" s="66"/>
      <c r="G273" s="12"/>
    </row>
    <row r="274" spans="1:7" s="41" customFormat="1" ht="12.75">
      <c r="A274" s="12"/>
      <c r="C274" s="63"/>
      <c r="D274" s="64"/>
      <c r="E274" s="65"/>
      <c r="F274" s="66"/>
      <c r="G274" s="12"/>
    </row>
    <row r="275" spans="1:7" s="41" customFormat="1" ht="12.75">
      <c r="A275" s="12"/>
      <c r="C275" s="63"/>
      <c r="D275" s="64"/>
      <c r="E275" s="65"/>
      <c r="F275" s="66"/>
      <c r="G275" s="12"/>
    </row>
    <row r="276" spans="1:7" s="41" customFormat="1" ht="12.75">
      <c r="A276" s="12"/>
      <c r="C276" s="63"/>
      <c r="D276" s="64"/>
      <c r="E276" s="65"/>
      <c r="F276" s="66"/>
      <c r="G276" s="12"/>
    </row>
    <row r="277" spans="1:7" s="41" customFormat="1" ht="12.75">
      <c r="A277" s="12"/>
      <c r="C277" s="63"/>
      <c r="D277" s="64"/>
      <c r="E277" s="65"/>
      <c r="F277" s="66"/>
      <c r="G277" s="12"/>
    </row>
    <row r="278" spans="1:7" s="41" customFormat="1" ht="12.75">
      <c r="A278" s="12"/>
      <c r="C278" s="63"/>
      <c r="D278" s="64"/>
      <c r="E278" s="65"/>
      <c r="F278" s="66"/>
      <c r="G278" s="12"/>
    </row>
    <row r="279" spans="1:7" s="41" customFormat="1" ht="12.75">
      <c r="A279" s="12"/>
      <c r="C279" s="63"/>
      <c r="D279" s="64"/>
      <c r="E279" s="65"/>
      <c r="F279" s="66"/>
      <c r="G279" s="12"/>
    </row>
    <row r="280" spans="1:7" s="41" customFormat="1" ht="12.75">
      <c r="A280" s="12"/>
      <c r="C280" s="63"/>
      <c r="D280" s="64"/>
      <c r="E280" s="65"/>
      <c r="F280" s="66"/>
      <c r="G280" s="12"/>
    </row>
    <row r="281" spans="1:7" s="41" customFormat="1" ht="12.75">
      <c r="A281" s="12"/>
      <c r="C281" s="63"/>
      <c r="D281" s="64"/>
      <c r="E281" s="65"/>
      <c r="F281" s="66"/>
      <c r="G281" s="12"/>
    </row>
    <row r="282" spans="1:7" s="41" customFormat="1" ht="12.75">
      <c r="A282" s="12"/>
      <c r="C282" s="63"/>
      <c r="D282" s="64"/>
      <c r="E282" s="65"/>
      <c r="F282" s="66"/>
      <c r="G282" s="12"/>
    </row>
    <row r="283" spans="1:7" s="41" customFormat="1" ht="12.75">
      <c r="A283" s="12"/>
      <c r="C283" s="63"/>
      <c r="D283" s="64"/>
      <c r="E283" s="65"/>
      <c r="F283" s="66"/>
      <c r="G283" s="12"/>
    </row>
    <row r="284" spans="1:7" s="41" customFormat="1" ht="12.75">
      <c r="A284" s="12"/>
      <c r="C284" s="63"/>
      <c r="D284" s="64"/>
      <c r="E284" s="65"/>
      <c r="F284" s="66"/>
      <c r="G284" s="12"/>
    </row>
    <row r="285" spans="1:7" s="41" customFormat="1" ht="12.75">
      <c r="A285" s="12"/>
      <c r="C285" s="63"/>
      <c r="D285" s="64"/>
      <c r="E285" s="65"/>
      <c r="F285" s="66"/>
      <c r="G285" s="12"/>
    </row>
    <row r="286" spans="1:7" s="41" customFormat="1" ht="12.75">
      <c r="A286" s="12"/>
      <c r="C286" s="63"/>
      <c r="D286" s="64"/>
      <c r="E286" s="65"/>
      <c r="F286" s="66"/>
      <c r="G286" s="12"/>
    </row>
    <row r="287" spans="1:7" s="41" customFormat="1" ht="12.75">
      <c r="A287" s="12"/>
      <c r="C287" s="63"/>
      <c r="D287" s="64"/>
      <c r="E287" s="65"/>
      <c r="F287" s="66"/>
      <c r="G287" s="12"/>
    </row>
    <row r="288" spans="1:7" s="41" customFormat="1" ht="12.75">
      <c r="A288" s="12"/>
      <c r="C288" s="63"/>
      <c r="D288" s="64"/>
      <c r="E288" s="65"/>
      <c r="F288" s="66"/>
      <c r="G288" s="12"/>
    </row>
    <row r="289" spans="1:7" s="41" customFormat="1" ht="12.75">
      <c r="A289" s="12"/>
      <c r="C289" s="63"/>
      <c r="D289" s="64"/>
      <c r="E289" s="65"/>
      <c r="F289" s="66"/>
      <c r="G289" s="12"/>
    </row>
    <row r="290" spans="1:7" s="41" customFormat="1" ht="12.75">
      <c r="A290" s="12"/>
      <c r="C290" s="63"/>
      <c r="D290" s="64"/>
      <c r="E290" s="65"/>
      <c r="F290" s="66"/>
      <c r="G290" s="12"/>
    </row>
    <row r="291" spans="1:7" s="41" customFormat="1" ht="12.75">
      <c r="A291" s="12"/>
      <c r="C291" s="63"/>
      <c r="D291" s="64"/>
      <c r="E291" s="65"/>
      <c r="F291" s="66"/>
      <c r="G291" s="12"/>
    </row>
    <row r="292" spans="1:7" s="41" customFormat="1" ht="12.75">
      <c r="A292" s="12"/>
      <c r="C292" s="63"/>
      <c r="D292" s="64"/>
      <c r="E292" s="65"/>
      <c r="F292" s="66"/>
      <c r="G292" s="12"/>
    </row>
    <row r="293" spans="1:7" s="41" customFormat="1" ht="12.75">
      <c r="A293" s="12"/>
      <c r="C293" s="63"/>
      <c r="D293" s="64"/>
      <c r="E293" s="65"/>
      <c r="F293" s="66"/>
      <c r="G293" s="12"/>
    </row>
    <row r="294" spans="1:7" s="41" customFormat="1" ht="12.75">
      <c r="A294" s="12"/>
      <c r="C294" s="63"/>
      <c r="D294" s="64"/>
      <c r="E294" s="65"/>
      <c r="F294" s="66"/>
      <c r="G294" s="12"/>
    </row>
    <row r="295" spans="1:7" s="41" customFormat="1" ht="12.75">
      <c r="A295" s="12"/>
      <c r="C295" s="63"/>
      <c r="D295" s="64"/>
      <c r="E295" s="65"/>
      <c r="F295" s="66"/>
      <c r="G295" s="12"/>
    </row>
    <row r="296" spans="1:7" s="41" customFormat="1" ht="12.75">
      <c r="A296" s="12"/>
      <c r="C296" s="63"/>
      <c r="D296" s="64"/>
      <c r="E296" s="65"/>
      <c r="F296" s="66"/>
      <c r="G296" s="12"/>
    </row>
    <row r="297" spans="1:7" s="41" customFormat="1" ht="12.75">
      <c r="A297" s="12"/>
      <c r="C297" s="63"/>
      <c r="D297" s="64"/>
      <c r="E297" s="65"/>
      <c r="F297" s="66"/>
      <c r="G297" s="12"/>
    </row>
    <row r="298" spans="1:7" s="41" customFormat="1" ht="12.75">
      <c r="A298" s="12"/>
      <c r="C298" s="63"/>
      <c r="D298" s="64"/>
      <c r="E298" s="65"/>
      <c r="F298" s="66"/>
      <c r="G298" s="12"/>
    </row>
    <row r="299" spans="1:7" s="41" customFormat="1" ht="12.75">
      <c r="A299" s="12"/>
      <c r="C299" s="63"/>
      <c r="D299" s="64"/>
      <c r="E299" s="65"/>
      <c r="F299" s="66"/>
      <c r="G299" s="12"/>
    </row>
    <row r="300" spans="1:7" s="41" customFormat="1" ht="12.75">
      <c r="A300" s="12"/>
      <c r="C300" s="63"/>
      <c r="D300" s="64"/>
      <c r="E300" s="65"/>
      <c r="F300" s="66"/>
      <c r="G300" s="12"/>
    </row>
    <row r="301" spans="1:7" s="41" customFormat="1" ht="12.75">
      <c r="A301" s="12"/>
      <c r="C301" s="63"/>
      <c r="D301" s="64"/>
      <c r="E301" s="65"/>
      <c r="F301" s="66"/>
      <c r="G301" s="12"/>
    </row>
    <row r="302" spans="1:7" s="41" customFormat="1" ht="12.75">
      <c r="A302" s="12"/>
      <c r="C302" s="63"/>
      <c r="D302" s="64"/>
      <c r="E302" s="65"/>
      <c r="F302" s="66"/>
      <c r="G302" s="12"/>
    </row>
    <row r="303" spans="1:7" s="41" customFormat="1" ht="12.75">
      <c r="A303" s="12"/>
      <c r="C303" s="63"/>
      <c r="D303" s="64"/>
      <c r="E303" s="65"/>
      <c r="F303" s="66"/>
      <c r="G303" s="12"/>
    </row>
    <row r="304" spans="1:7" s="41" customFormat="1" ht="12.75">
      <c r="A304" s="12"/>
      <c r="C304" s="63"/>
      <c r="D304" s="64"/>
      <c r="E304" s="65"/>
      <c r="F304" s="66"/>
      <c r="G304" s="12"/>
    </row>
    <row r="305" spans="1:7" s="41" customFormat="1" ht="12.75">
      <c r="A305" s="12"/>
      <c r="C305" s="63"/>
      <c r="D305" s="64"/>
      <c r="E305" s="65"/>
      <c r="F305" s="66"/>
      <c r="G305" s="12"/>
    </row>
    <row r="306" spans="1:7" s="41" customFormat="1" ht="12.75">
      <c r="A306" s="12"/>
      <c r="C306" s="63"/>
      <c r="D306" s="64"/>
      <c r="E306" s="65"/>
      <c r="F306" s="66"/>
      <c r="G306" s="12"/>
    </row>
    <row r="307" spans="1:7" s="41" customFormat="1" ht="12.75">
      <c r="A307" s="12"/>
      <c r="C307" s="63"/>
      <c r="D307" s="64"/>
      <c r="E307" s="65"/>
      <c r="F307" s="66"/>
      <c r="G307" s="12"/>
    </row>
    <row r="308" spans="1:7" s="41" customFormat="1" ht="12.75">
      <c r="A308" s="12"/>
      <c r="C308" s="63"/>
      <c r="D308" s="64"/>
      <c r="E308" s="65"/>
      <c r="F308" s="66"/>
      <c r="G308" s="12"/>
    </row>
    <row r="309" spans="1:7" s="41" customFormat="1" ht="12.75">
      <c r="A309" s="12"/>
      <c r="C309" s="63"/>
      <c r="D309" s="64"/>
      <c r="E309" s="65"/>
      <c r="F309" s="66"/>
      <c r="G309" s="12"/>
    </row>
    <row r="310" spans="1:7" s="41" customFormat="1" ht="12.75">
      <c r="A310" s="12"/>
      <c r="C310" s="63"/>
      <c r="D310" s="64"/>
      <c r="E310" s="65"/>
      <c r="F310" s="66"/>
      <c r="G310" s="12"/>
    </row>
    <row r="311" spans="1:7" s="41" customFormat="1" ht="12.75">
      <c r="A311" s="12"/>
      <c r="C311" s="63"/>
      <c r="D311" s="64"/>
      <c r="E311" s="65"/>
      <c r="F311" s="66"/>
      <c r="G311" s="12"/>
    </row>
    <row r="312" spans="1:7" s="41" customFormat="1" ht="12.75">
      <c r="A312" s="12"/>
      <c r="C312" s="63"/>
      <c r="D312" s="64"/>
      <c r="E312" s="65"/>
      <c r="F312" s="66"/>
      <c r="G312" s="12"/>
    </row>
    <row r="313" spans="1:7" s="41" customFormat="1" ht="12.75">
      <c r="A313" s="12"/>
      <c r="C313" s="63"/>
      <c r="D313" s="64"/>
      <c r="E313" s="65"/>
      <c r="F313" s="66"/>
      <c r="G313" s="12"/>
    </row>
    <row r="314" spans="1:7" s="41" customFormat="1" ht="12.75">
      <c r="A314" s="12"/>
      <c r="C314" s="63"/>
      <c r="D314" s="64"/>
      <c r="E314" s="65"/>
      <c r="F314" s="66"/>
      <c r="G314" s="12"/>
    </row>
    <row r="315" spans="1:7" s="41" customFormat="1" ht="12.75">
      <c r="A315" s="12"/>
      <c r="C315" s="63"/>
      <c r="D315" s="64"/>
      <c r="E315" s="65"/>
      <c r="F315" s="66"/>
      <c r="G315" s="12"/>
    </row>
    <row r="316" spans="1:7" s="41" customFormat="1" ht="12.75">
      <c r="A316" s="12"/>
      <c r="C316" s="63"/>
      <c r="D316" s="64"/>
      <c r="E316" s="65"/>
      <c r="F316" s="66"/>
      <c r="G316" s="12"/>
    </row>
    <row r="317" spans="1:7" s="41" customFormat="1" ht="12.75">
      <c r="A317" s="12"/>
      <c r="C317" s="63"/>
      <c r="D317" s="64"/>
      <c r="E317" s="65"/>
      <c r="F317" s="66"/>
      <c r="G317" s="12"/>
    </row>
    <row r="318" spans="1:7" s="41" customFormat="1" ht="12.75">
      <c r="A318" s="12"/>
      <c r="C318" s="63"/>
      <c r="D318" s="64"/>
      <c r="E318" s="65"/>
      <c r="F318" s="66"/>
      <c r="G318" s="12"/>
    </row>
    <row r="319" spans="1:7" s="41" customFormat="1" ht="12.75">
      <c r="A319" s="12"/>
      <c r="C319" s="63"/>
      <c r="D319" s="64"/>
      <c r="E319" s="65"/>
      <c r="F319" s="66"/>
      <c r="G319" s="12"/>
    </row>
    <row r="320" spans="1:7" s="41" customFormat="1" ht="12.75">
      <c r="A320" s="12"/>
      <c r="C320" s="63"/>
      <c r="D320" s="64"/>
      <c r="E320" s="65"/>
      <c r="F320" s="66"/>
      <c r="G320" s="12"/>
    </row>
    <row r="321" spans="1:7" s="41" customFormat="1" ht="12.75">
      <c r="A321" s="12"/>
      <c r="C321" s="63"/>
      <c r="D321" s="64"/>
      <c r="E321" s="65"/>
      <c r="F321" s="66"/>
      <c r="G321" s="12"/>
    </row>
    <row r="322" spans="1:7" s="41" customFormat="1" ht="12.75">
      <c r="A322" s="12"/>
      <c r="C322" s="63"/>
      <c r="D322" s="64"/>
      <c r="E322" s="65"/>
      <c r="F322" s="66"/>
      <c r="G322" s="12"/>
    </row>
    <row r="323" spans="1:7" s="41" customFormat="1" ht="12.75">
      <c r="A323" s="12"/>
      <c r="C323" s="63"/>
      <c r="D323" s="64"/>
      <c r="E323" s="65"/>
      <c r="F323" s="66"/>
      <c r="G323" s="12"/>
    </row>
    <row r="324" spans="1:7" s="41" customFormat="1" ht="12.75">
      <c r="A324" s="12"/>
      <c r="C324" s="63"/>
      <c r="D324" s="64"/>
      <c r="E324" s="65"/>
      <c r="F324" s="66"/>
      <c r="G324" s="12"/>
    </row>
    <row r="325" spans="1:7" s="41" customFormat="1" ht="12.75">
      <c r="A325" s="12"/>
      <c r="C325" s="63"/>
      <c r="D325" s="64"/>
      <c r="E325" s="65"/>
      <c r="F325" s="66"/>
      <c r="G325" s="12"/>
    </row>
    <row r="326" spans="1:7" s="41" customFormat="1" ht="12.75">
      <c r="A326" s="12"/>
      <c r="C326" s="63"/>
      <c r="D326" s="64"/>
      <c r="E326" s="65"/>
      <c r="F326" s="66"/>
      <c r="G326" s="12"/>
    </row>
    <row r="327" spans="1:7" s="41" customFormat="1" ht="12.75">
      <c r="A327" s="12"/>
      <c r="C327" s="63"/>
      <c r="D327" s="64"/>
      <c r="E327" s="65"/>
      <c r="F327" s="66"/>
      <c r="G327" s="12"/>
    </row>
    <row r="328" spans="1:7" s="41" customFormat="1" ht="12.75">
      <c r="A328" s="12"/>
      <c r="C328" s="63"/>
      <c r="D328" s="64"/>
      <c r="E328" s="65"/>
      <c r="F328" s="66"/>
      <c r="G328" s="12"/>
    </row>
    <row r="329" spans="1:7" s="41" customFormat="1" ht="12.75">
      <c r="A329" s="12"/>
      <c r="C329" s="63"/>
      <c r="D329" s="64"/>
      <c r="E329" s="65"/>
      <c r="F329" s="66"/>
      <c r="G329" s="12"/>
    </row>
    <row r="330" spans="1:7" s="41" customFormat="1" ht="12.75">
      <c r="A330" s="12"/>
      <c r="C330" s="63"/>
      <c r="D330" s="64"/>
      <c r="E330" s="65"/>
      <c r="F330" s="66"/>
      <c r="G330" s="12"/>
    </row>
    <row r="331" spans="1:7" s="41" customFormat="1" ht="12.75">
      <c r="A331" s="12"/>
      <c r="C331" s="63"/>
      <c r="D331" s="64"/>
      <c r="E331" s="65"/>
      <c r="F331" s="66"/>
      <c r="G331" s="12"/>
    </row>
    <row r="332" spans="1:7" s="41" customFormat="1" ht="12.75">
      <c r="A332" s="12"/>
      <c r="C332" s="63"/>
      <c r="D332" s="64"/>
      <c r="E332" s="65"/>
      <c r="F332" s="66"/>
      <c r="G332" s="12"/>
    </row>
    <row r="333" spans="1:7" s="41" customFormat="1" ht="12.75">
      <c r="A333" s="12"/>
      <c r="C333" s="63"/>
      <c r="D333" s="64"/>
      <c r="E333" s="65"/>
      <c r="F333" s="66"/>
      <c r="G333" s="12"/>
    </row>
    <row r="334" spans="1:7" s="41" customFormat="1" ht="12.75">
      <c r="A334" s="12"/>
      <c r="C334" s="63"/>
      <c r="D334" s="64"/>
      <c r="E334" s="65"/>
      <c r="F334" s="66"/>
      <c r="G334" s="12"/>
    </row>
    <row r="335" spans="1:7" s="41" customFormat="1" ht="12.75">
      <c r="A335" s="12"/>
      <c r="C335" s="63"/>
      <c r="D335" s="64"/>
      <c r="E335" s="65"/>
      <c r="F335" s="66"/>
      <c r="G335" s="12"/>
    </row>
    <row r="336" spans="1:7" s="41" customFormat="1" ht="12.75">
      <c r="A336" s="12"/>
      <c r="C336" s="63"/>
      <c r="D336" s="64"/>
      <c r="E336" s="65"/>
      <c r="F336" s="66"/>
      <c r="G336" s="12"/>
    </row>
    <row r="337" spans="1:7" s="41" customFormat="1" ht="12.75">
      <c r="A337" s="12"/>
      <c r="C337" s="63"/>
      <c r="D337" s="64"/>
      <c r="E337" s="65"/>
      <c r="F337" s="66"/>
      <c r="G337" s="12"/>
    </row>
    <row r="338" spans="1:7" s="41" customFormat="1" ht="12.75">
      <c r="A338" s="12"/>
      <c r="C338" s="63"/>
      <c r="D338" s="64"/>
      <c r="E338" s="65"/>
      <c r="F338" s="66"/>
      <c r="G338" s="12"/>
    </row>
    <row r="339" spans="1:7" s="41" customFormat="1" ht="12.75">
      <c r="A339" s="12"/>
      <c r="C339" s="63"/>
      <c r="D339" s="64"/>
      <c r="E339" s="65"/>
      <c r="F339" s="66"/>
      <c r="G339" s="12"/>
    </row>
    <row r="340" spans="1:7" s="41" customFormat="1" ht="12.75">
      <c r="A340" s="12"/>
      <c r="C340" s="63"/>
      <c r="D340" s="64"/>
      <c r="E340" s="65"/>
      <c r="F340" s="66"/>
      <c r="G340" s="12"/>
    </row>
    <row r="341" spans="1:7" s="41" customFormat="1" ht="12.75">
      <c r="A341" s="12"/>
      <c r="C341" s="63"/>
      <c r="D341" s="64"/>
      <c r="E341" s="65"/>
      <c r="F341" s="66"/>
      <c r="G341" s="12"/>
    </row>
    <row r="342" spans="1:7" s="41" customFormat="1" ht="12.75">
      <c r="A342" s="12"/>
      <c r="C342" s="63"/>
      <c r="D342" s="64"/>
      <c r="E342" s="65"/>
      <c r="F342" s="66"/>
      <c r="G342" s="12"/>
    </row>
    <row r="343" spans="1:7" s="41" customFormat="1" ht="12.75">
      <c r="A343" s="12"/>
      <c r="C343" s="63"/>
      <c r="D343" s="64"/>
      <c r="E343" s="65"/>
      <c r="F343" s="66"/>
      <c r="G343" s="12"/>
    </row>
    <row r="344" spans="1:7" s="41" customFormat="1" ht="12.75">
      <c r="A344" s="12"/>
      <c r="C344" s="63"/>
      <c r="D344" s="64"/>
      <c r="E344" s="65"/>
      <c r="F344" s="66"/>
      <c r="G344" s="12"/>
    </row>
    <row r="345" spans="1:7" s="41" customFormat="1" ht="12.75">
      <c r="A345" s="12"/>
      <c r="C345" s="63"/>
      <c r="D345" s="64"/>
      <c r="E345" s="65"/>
      <c r="F345" s="66"/>
      <c r="G345" s="12"/>
    </row>
    <row r="346" spans="1:7" s="41" customFormat="1" ht="12.75">
      <c r="A346" s="12"/>
      <c r="C346" s="63"/>
      <c r="D346" s="64"/>
      <c r="E346" s="65"/>
      <c r="F346" s="66"/>
      <c r="G346" s="12"/>
    </row>
    <row r="347" spans="1:7" s="41" customFormat="1" ht="12.75">
      <c r="A347" s="12"/>
      <c r="C347" s="63"/>
      <c r="D347" s="64"/>
      <c r="E347" s="65"/>
      <c r="F347" s="66"/>
      <c r="G347" s="12"/>
    </row>
    <row r="348" spans="1:7" s="41" customFormat="1" ht="12.75">
      <c r="A348" s="12"/>
      <c r="C348" s="63"/>
      <c r="D348" s="64"/>
      <c r="E348" s="65"/>
      <c r="F348" s="66"/>
      <c r="G348" s="12"/>
    </row>
    <row r="349" spans="1:7" s="41" customFormat="1" ht="12.75">
      <c r="A349" s="12"/>
      <c r="C349" s="63"/>
      <c r="D349" s="64"/>
      <c r="E349" s="65"/>
      <c r="F349" s="66"/>
      <c r="G349" s="12"/>
    </row>
    <row r="350" spans="1:7" s="41" customFormat="1" ht="12.75">
      <c r="A350" s="12"/>
      <c r="C350" s="63"/>
      <c r="D350" s="64"/>
      <c r="E350" s="65"/>
      <c r="F350" s="66"/>
      <c r="G350" s="12"/>
    </row>
    <row r="351" spans="1:7" s="41" customFormat="1" ht="12.75">
      <c r="A351" s="12"/>
      <c r="C351" s="63"/>
      <c r="D351" s="64"/>
      <c r="E351" s="65"/>
      <c r="F351" s="66"/>
      <c r="G351" s="12"/>
    </row>
    <row r="352" spans="1:7" s="41" customFormat="1" ht="12.75">
      <c r="A352" s="12"/>
      <c r="C352" s="63"/>
      <c r="D352" s="64"/>
      <c r="E352" s="65"/>
      <c r="F352" s="66"/>
      <c r="G352" s="12"/>
    </row>
    <row r="353" spans="1:7" s="41" customFormat="1" ht="12.75">
      <c r="A353" s="12"/>
      <c r="C353" s="63"/>
      <c r="D353" s="64"/>
      <c r="E353" s="65"/>
      <c r="F353" s="66"/>
      <c r="G353" s="12"/>
    </row>
    <row r="354" spans="1:7" s="41" customFormat="1" ht="12.75">
      <c r="A354" s="12"/>
      <c r="C354" s="63"/>
      <c r="D354" s="64"/>
      <c r="E354" s="65"/>
      <c r="F354" s="66"/>
      <c r="G354" s="12"/>
    </row>
    <row r="355" spans="1:7" s="41" customFormat="1" ht="12.75">
      <c r="A355" s="12"/>
      <c r="C355" s="63"/>
      <c r="D355" s="64"/>
      <c r="E355" s="65"/>
      <c r="F355" s="66"/>
      <c r="G355" s="12"/>
    </row>
    <row r="356" spans="1:7" s="41" customFormat="1" ht="12.75">
      <c r="A356" s="12"/>
      <c r="C356" s="63"/>
      <c r="D356" s="64"/>
      <c r="E356" s="65"/>
      <c r="F356" s="66"/>
      <c r="G356" s="12"/>
    </row>
    <row r="357" spans="1:7" s="41" customFormat="1" ht="12.75">
      <c r="A357" s="12"/>
      <c r="C357" s="63"/>
      <c r="D357" s="64"/>
      <c r="E357" s="65"/>
      <c r="F357" s="66"/>
      <c r="G357" s="12"/>
    </row>
    <row r="358" spans="1:7" s="41" customFormat="1" ht="12.75">
      <c r="A358" s="12"/>
      <c r="C358" s="63"/>
      <c r="D358" s="64"/>
      <c r="E358" s="65"/>
      <c r="F358" s="66"/>
      <c r="G358" s="12"/>
    </row>
    <row r="359" spans="1:7" s="4" customFormat="1" ht="12.75">
      <c r="A359" s="12"/>
      <c r="B359" s="41"/>
      <c r="C359" s="63"/>
      <c r="D359" s="64"/>
      <c r="E359" s="65"/>
      <c r="F359" s="3"/>
      <c r="G359" s="135"/>
    </row>
    <row r="360" spans="1:7" s="4" customFormat="1" ht="12.75">
      <c r="A360" s="12"/>
      <c r="B360" s="41"/>
      <c r="C360" s="63"/>
      <c r="D360" s="64"/>
      <c r="E360" s="65"/>
      <c r="F360" s="3"/>
      <c r="G360" s="135"/>
    </row>
    <row r="361" spans="1:7" s="4" customFormat="1" ht="12.75">
      <c r="A361" s="12"/>
      <c r="B361" s="41"/>
      <c r="C361" s="63"/>
      <c r="D361" s="64"/>
      <c r="E361" s="65"/>
      <c r="F361" s="3"/>
      <c r="G361" s="135"/>
    </row>
    <row r="362" spans="1:7" s="4" customFormat="1" ht="12.75">
      <c r="A362" s="12"/>
      <c r="B362" s="41"/>
      <c r="C362" s="63"/>
      <c r="D362" s="64"/>
      <c r="E362" s="65"/>
      <c r="F362" s="3"/>
      <c r="G362" s="135"/>
    </row>
    <row r="363" spans="1:7" s="4" customFormat="1" ht="12.75">
      <c r="A363" s="12"/>
      <c r="B363" s="41"/>
      <c r="C363" s="63"/>
      <c r="D363" s="64"/>
      <c r="E363" s="65"/>
      <c r="F363" s="3"/>
      <c r="G363" s="135"/>
    </row>
    <row r="364" spans="1:7" s="4" customFormat="1" ht="12.75">
      <c r="A364" s="12"/>
      <c r="B364" s="41"/>
      <c r="C364" s="63"/>
      <c r="D364" s="64"/>
      <c r="E364" s="65"/>
      <c r="F364" s="3"/>
      <c r="G364" s="135"/>
    </row>
    <row r="365" spans="1:7" s="4" customFormat="1" ht="12.75">
      <c r="A365" s="12"/>
      <c r="B365" s="41"/>
      <c r="C365" s="63"/>
      <c r="D365" s="64"/>
      <c r="E365" s="65"/>
      <c r="F365" s="3"/>
      <c r="G365" s="135"/>
    </row>
    <row r="366" spans="1:7" s="4" customFormat="1" ht="12.75">
      <c r="A366" s="12"/>
      <c r="B366" s="41"/>
      <c r="C366" s="63"/>
      <c r="D366" s="64"/>
      <c r="E366" s="65"/>
      <c r="F366" s="3"/>
      <c r="G366" s="135"/>
    </row>
    <row r="367" spans="1:7" s="4" customFormat="1" ht="12.75">
      <c r="A367" s="12"/>
      <c r="B367" s="41"/>
      <c r="C367" s="63"/>
      <c r="D367" s="64"/>
      <c r="E367" s="65"/>
      <c r="F367" s="3"/>
      <c r="G367" s="135"/>
    </row>
    <row r="368" spans="1:7" s="4" customFormat="1" ht="12.75">
      <c r="A368" s="12"/>
      <c r="B368" s="41"/>
      <c r="C368" s="63"/>
      <c r="D368" s="64"/>
      <c r="E368" s="65"/>
      <c r="F368" s="3"/>
      <c r="G368" s="135"/>
    </row>
    <row r="369" spans="1:7" s="4" customFormat="1" ht="12.75">
      <c r="A369" s="12"/>
      <c r="B369" s="41"/>
      <c r="C369" s="63"/>
      <c r="D369" s="64"/>
      <c r="E369" s="65"/>
      <c r="F369" s="3"/>
      <c r="G369" s="135"/>
    </row>
    <row r="370" spans="1:7" s="4" customFormat="1" ht="12.75">
      <c r="A370" s="12"/>
      <c r="B370" s="41"/>
      <c r="C370" s="63"/>
      <c r="D370" s="64"/>
      <c r="E370" s="65"/>
      <c r="F370" s="3"/>
      <c r="G370" s="135"/>
    </row>
    <row r="371" spans="1:7" s="4" customFormat="1" ht="12.75">
      <c r="A371" s="12"/>
      <c r="B371" s="41"/>
      <c r="C371" s="63"/>
      <c r="D371" s="64"/>
      <c r="E371" s="65"/>
      <c r="F371" s="3"/>
      <c r="G371" s="135"/>
    </row>
    <row r="372" spans="1:7" s="4" customFormat="1" ht="12.75">
      <c r="A372" s="12"/>
      <c r="B372" s="41"/>
      <c r="C372" s="63"/>
      <c r="D372" s="64"/>
      <c r="E372" s="65"/>
      <c r="F372" s="3"/>
      <c r="G372" s="135"/>
    </row>
    <row r="373" spans="1:7" s="4" customFormat="1" ht="12.75">
      <c r="A373" s="12"/>
      <c r="B373" s="41"/>
      <c r="C373" s="63"/>
      <c r="D373" s="64"/>
      <c r="E373" s="65"/>
      <c r="F373" s="3"/>
      <c r="G373" s="135"/>
    </row>
    <row r="374" spans="1:7" s="4" customFormat="1" ht="12.75">
      <c r="A374" s="12"/>
      <c r="B374" s="41"/>
      <c r="C374" s="63"/>
      <c r="D374" s="64"/>
      <c r="E374" s="65"/>
      <c r="F374" s="3"/>
      <c r="G374" s="135"/>
    </row>
    <row r="375" spans="1:7" s="4" customFormat="1" ht="12.75">
      <c r="A375" s="12"/>
      <c r="B375" s="41"/>
      <c r="C375" s="63"/>
      <c r="D375" s="64"/>
      <c r="E375" s="65"/>
      <c r="F375" s="3"/>
      <c r="G375" s="135"/>
    </row>
    <row r="376" spans="1:7" s="4" customFormat="1" ht="12.75">
      <c r="A376" s="12"/>
      <c r="B376" s="41"/>
      <c r="C376" s="63"/>
      <c r="D376" s="64"/>
      <c r="E376" s="65"/>
      <c r="F376" s="3"/>
      <c r="G376" s="135"/>
    </row>
    <row r="377" spans="1:7" s="4" customFormat="1" ht="12.75">
      <c r="A377" s="12"/>
      <c r="B377" s="41"/>
      <c r="C377" s="63"/>
      <c r="D377" s="64"/>
      <c r="E377" s="65"/>
      <c r="F377" s="3"/>
      <c r="G377" s="135"/>
    </row>
    <row r="378" spans="1:7" s="4" customFormat="1" ht="12.75">
      <c r="A378" s="12"/>
      <c r="B378" s="41"/>
      <c r="C378" s="63"/>
      <c r="D378" s="64"/>
      <c r="E378" s="65"/>
      <c r="F378" s="3"/>
      <c r="G378" s="135"/>
    </row>
    <row r="379" spans="1:7" s="4" customFormat="1" ht="12.75">
      <c r="A379" s="12"/>
      <c r="B379" s="41"/>
      <c r="C379" s="63"/>
      <c r="D379" s="64"/>
      <c r="E379" s="65"/>
      <c r="F379" s="3"/>
      <c r="G379" s="135"/>
    </row>
    <row r="380" spans="1:7" s="4" customFormat="1" ht="12.75">
      <c r="A380" s="12"/>
      <c r="B380" s="41"/>
      <c r="C380" s="63"/>
      <c r="D380" s="64"/>
      <c r="E380" s="65"/>
      <c r="F380" s="3"/>
      <c r="G380" s="135"/>
    </row>
    <row r="381" spans="1:7" s="4" customFormat="1" ht="12.75">
      <c r="A381" s="12"/>
      <c r="B381" s="41"/>
      <c r="C381" s="63"/>
      <c r="D381" s="64"/>
      <c r="E381" s="65"/>
      <c r="F381" s="3"/>
      <c r="G381" s="135"/>
    </row>
    <row r="382" spans="1:7" s="4" customFormat="1" ht="12.75">
      <c r="A382" s="12"/>
      <c r="B382" s="41"/>
      <c r="C382" s="63"/>
      <c r="D382" s="64"/>
      <c r="E382" s="65"/>
      <c r="F382" s="3"/>
      <c r="G382" s="135"/>
    </row>
    <row r="383" spans="1:7" s="4" customFormat="1" ht="12.75">
      <c r="A383" s="12"/>
      <c r="B383" s="41"/>
      <c r="C383" s="63"/>
      <c r="D383" s="64"/>
      <c r="E383" s="65"/>
      <c r="F383" s="3"/>
      <c r="G383" s="135"/>
    </row>
    <row r="384" spans="1:7" s="4" customFormat="1" ht="12.75">
      <c r="A384" s="12"/>
      <c r="B384" s="41"/>
      <c r="C384" s="63"/>
      <c r="D384" s="64"/>
      <c r="E384" s="65"/>
      <c r="F384" s="3"/>
      <c r="G384" s="135"/>
    </row>
    <row r="385" spans="1:7" s="4" customFormat="1" ht="12.75">
      <c r="A385" s="12"/>
      <c r="B385" s="41"/>
      <c r="C385" s="63"/>
      <c r="D385" s="64"/>
      <c r="E385" s="65"/>
      <c r="F385" s="3"/>
      <c r="G385" s="135"/>
    </row>
    <row r="386" spans="1:7" s="4" customFormat="1" ht="12.75">
      <c r="A386" s="12"/>
      <c r="B386" s="41"/>
      <c r="C386" s="63"/>
      <c r="D386" s="64"/>
      <c r="E386" s="65"/>
      <c r="F386" s="3"/>
      <c r="G386" s="135"/>
    </row>
    <row r="387" spans="1:7" s="4" customFormat="1" ht="12.75">
      <c r="A387" s="12"/>
      <c r="B387" s="41"/>
      <c r="C387" s="63"/>
      <c r="D387" s="64"/>
      <c r="E387" s="65"/>
      <c r="F387" s="3"/>
      <c r="G387" s="135"/>
    </row>
    <row r="388" spans="1:7" s="4" customFormat="1" ht="12.75">
      <c r="A388" s="12"/>
      <c r="B388" s="41"/>
      <c r="C388" s="63"/>
      <c r="D388" s="64"/>
      <c r="E388" s="65"/>
      <c r="F388" s="3"/>
      <c r="G388" s="135"/>
    </row>
    <row r="389" spans="1:7" s="4" customFormat="1" ht="12.75">
      <c r="A389" s="12"/>
      <c r="B389" s="41"/>
      <c r="C389" s="63"/>
      <c r="D389" s="64"/>
      <c r="E389" s="65"/>
      <c r="F389" s="3"/>
      <c r="G389" s="135"/>
    </row>
    <row r="390" spans="1:7" s="4" customFormat="1" ht="12.75">
      <c r="A390" s="12"/>
      <c r="B390" s="41"/>
      <c r="C390" s="63"/>
      <c r="D390" s="64"/>
      <c r="E390" s="65"/>
      <c r="F390" s="3"/>
      <c r="G390" s="135"/>
    </row>
    <row r="391" spans="1:7" s="4" customFormat="1" ht="12.75">
      <c r="A391" s="12"/>
      <c r="B391" s="41"/>
      <c r="C391" s="63"/>
      <c r="D391" s="64"/>
      <c r="E391" s="65"/>
      <c r="F391" s="3"/>
      <c r="G391" s="135"/>
    </row>
    <row r="392" spans="1:7" s="4" customFormat="1" ht="12.75">
      <c r="A392" s="12"/>
      <c r="B392" s="41"/>
      <c r="C392" s="63"/>
      <c r="D392" s="68"/>
      <c r="E392" s="69"/>
      <c r="F392" s="5"/>
      <c r="G392" s="135"/>
    </row>
    <row r="393" spans="1:7" s="4" customFormat="1" ht="12.75">
      <c r="A393" s="12"/>
      <c r="B393" s="41"/>
      <c r="C393" s="63"/>
      <c r="D393" s="68"/>
      <c r="E393" s="69"/>
      <c r="F393" s="5"/>
      <c r="G393" s="135"/>
    </row>
    <row r="394" spans="1:7" s="4" customFormat="1" ht="12.75">
      <c r="A394" s="12"/>
      <c r="B394" s="41"/>
      <c r="C394" s="63"/>
      <c r="D394" s="68"/>
      <c r="E394" s="69"/>
      <c r="F394" s="5"/>
      <c r="G394" s="135"/>
    </row>
    <row r="395" spans="1:7" s="4" customFormat="1" ht="12.75">
      <c r="A395" s="12"/>
      <c r="B395" s="41"/>
      <c r="C395" s="63"/>
      <c r="D395" s="68"/>
      <c r="E395" s="69"/>
      <c r="F395" s="5"/>
      <c r="G395" s="135"/>
    </row>
    <row r="396" spans="1:7" s="4" customFormat="1" ht="12.75">
      <c r="A396" s="12"/>
      <c r="B396" s="41"/>
      <c r="C396" s="63"/>
      <c r="D396" s="68"/>
      <c r="E396" s="69"/>
      <c r="F396" s="5"/>
      <c r="G396" s="135"/>
    </row>
    <row r="397" spans="1:7" s="4" customFormat="1" ht="12.75">
      <c r="A397" s="12"/>
      <c r="B397" s="41"/>
      <c r="C397" s="63"/>
      <c r="D397" s="70"/>
      <c r="E397" s="71"/>
      <c r="G397" s="135"/>
    </row>
  </sheetData>
  <sheetProtection/>
  <mergeCells count="6">
    <mergeCell ref="C8:D8"/>
    <mergeCell ref="E8:F8"/>
    <mergeCell ref="B6:E6"/>
    <mergeCell ref="B1:E1"/>
    <mergeCell ref="A2:F2"/>
    <mergeCell ref="B201:F2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Malkhaz Tkemaladze</dc:creator>
  <cp:keywords/>
  <dc:description/>
  <cp:lastModifiedBy>Fatima Akubardia</cp:lastModifiedBy>
  <cp:lastPrinted>2015-09-10T11:45:00Z</cp:lastPrinted>
  <dcterms:created xsi:type="dcterms:W3CDTF">2015-06-16T13:31:21Z</dcterms:created>
  <dcterms:modified xsi:type="dcterms:W3CDTF">2022-05-17T13:23:17Z</dcterms:modified>
  <cp:category/>
  <cp:version/>
  <cp:contentType/>
  <cp:contentStatus/>
</cp:coreProperties>
</file>